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3FCD4919-763C-4C8B-ADA3-0550446133A4}" xr6:coauthVersionLast="47" xr6:coauthVersionMax="47" xr10:uidLastSave="{00000000-0000-0000-0000-000000000000}"/>
  <workbookProtection workbookAlgorithmName="SHA-512" workbookHashValue="dGVGx6aXeXQGM41ojW2Iw4iG4IMvbKJSE+w8loNMhRKU63b95LBJWWRnDTs2BvKmK8DbXU/7A6duwXWWB7nFDQ==" workbookSaltValue="RSHUda1rb9hPfoZnn8WmFQ=="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コンクリート試験_拘束膨張試験">リスト!$C$21:$C$22</definedName>
    <definedName name="押抜き試験">リスト!$C$8:$C$10</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補修材料試験_引張接着性試験">リスト!$C$16:$C$17</definedName>
    <definedName name="補修材料試験_押抜き試験">リスト!$C$8:$C$10</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 l="1"/>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D28" i="11"/>
  <c r="H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<sst xmlns="http://schemas.openxmlformats.org/spreadsheetml/2006/main" count="730" uniqueCount="402">
  <si>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</si>
  <si>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</si>
  <si>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</si>
  <si>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</si>
  <si>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</si>
  <si>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</si>
  <si>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</si>
  <si>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</si>
  <si>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</si>
  <si>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</si>
  <si>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</si>
  <si>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</si>
  <si>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</si>
  <si>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</si>
  <si>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</si>
  <si>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</si>
  <si>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</si>
  <si>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</si>
  <si>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</si>
  <si>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</si>
  <si>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</si>
  <si>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</si>
  <si>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</si>
  <si>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</si>
  <si>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</si>
  <si>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</si>
  <si>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</si>
  <si>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</si>
  <si>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</si>
  <si>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</si>
  <si>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</si>
  <si>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</si>
  <si>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</si>
  <si>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</si>
  <si>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</si>
  <si>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</si>
  <si>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</si>
  <si>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</si>
  <si>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</si>
  <si>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</si>
  <si>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</si>
  <si>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</si>
  <si>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</si>
  <si>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</si>
  <si>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</si>
  <si>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</si>
  <si>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</si>
  <si>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</si>
  <si>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</si>
  <si>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</si>
  <si>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</si>
  <si>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</si>
  <si>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</si>
  <si>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</si>
  <si>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</si>
  <si>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</si>
  <si>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</si>
  <si>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</si>
  <si>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</si>
  <si>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</si>
  <si>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</si>
  <si>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</si>
  <si>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</si>
  <si>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</si>
  <si>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</si>
  <si>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</si>
  <si>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</si>
  <si>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</si>
  <si>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</si>
  <si>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</si>
  <si>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</si>
  <si>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</si>
  <si>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</si>
  <si>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</si>
  <si>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</si>
  <si>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</si>
  <si>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</si>
  <si>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</si>
  <si>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</si>
  <si>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</si>
  <si>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</si>
  <si>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</si>
  <si>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</si>
  <si>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</si>
  <si>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</si>
  <si>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</si>
  <si>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</si>
  <si>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</si>
  <si>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</si>
  <si>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</si>
  <si>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</si>
  <si>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</si>
  <si>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</si>
  <si>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</si>
  <si>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</si>
  <si>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</si>
  <si>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</si>
  <si>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</si>
  <si>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</si>
  <si>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</si>
  <si>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</si>
  <si>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</si>
  <si>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</si>
  <si>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</si>
  <si>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</si>
  <si>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</si>
  <si>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</si>
  <si>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</si>
  <si>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</si>
  <si>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</si>
  <si>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</si>
  <si>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</si>
  <si>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</si>
  <si>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</si>
  <si>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</si>
  <si>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</si>
  <si>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</si>
  <si>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</si>
  <si>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</si>
  <si>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</si>
  <si>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</si>
  <si>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</si>
  <si>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</si>
  <si>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</si>
  <si>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</si>
  <si>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</si>
  <si>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</si>
  <si>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</si>
  <si>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</si>
  <si>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</si>
  <si>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</si>
  <si>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</si>
  <si>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</si>
  <si>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</si>
  <si>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</si>
  <si>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</si>
  <si>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</si>
  <si>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</si>
  <si>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</si>
  <si>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</si>
  <si>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</si>
  <si>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</si>
  <si>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</si>
  <si>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</si>
  <si>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</si>
  <si>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</si>
  <si>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</si>
  <si>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</si>
  <si>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</si>
  <si>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</si>
  <si>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</si>
  <si>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</si>
  <si>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</si>
  <si>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</si>
  <si>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</si>
  <si>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</si>
  <si>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</si>
  <si>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</si>
  <si>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</si>
  <si>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</si>
  <si>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</si>
  <si>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</si>
  <si>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</si>
  <si>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</si>
  <si>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</si>
  <si>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</si>
  <si>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</si>
  <si>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</si>
  <si>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</si>
  <si>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</si>
  <si>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</si>
  <si>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</si>
  <si>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</si>
  <si>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</si>
  <si>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</si>
  <si>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</si>
  <si>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</si>
  <si>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</si>
  <si>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</si>
  <si>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</si>
  <si>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</si>
  <si>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</si>
  <si>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</si>
  <si>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</si>
  <si>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</si>
  <si>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</si>
  <si>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</si>
  <si>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</si>
  <si>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</si>
  <si>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</si>
  <si>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</si>
  <si>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</si>
  <si>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</si>
  <si>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</si>
  <si>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</si>
  <si>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</si>
  <si>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</si>
  <si>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</si>
  <si>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</si>
  <si>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</si>
  <si>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</si>
  <si>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</si>
  <si>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</si>
  <si>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</si>
  <si>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</si>
  <si>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</si>
  <si>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</si>
  <si>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</si>
  <si>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</si>
  <si>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</si>
  <si>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</si>
  <si>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</si>
  <si>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</si>
  <si>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</si>
  <si>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</si>
  <si>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</si>
  <si>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</si>
  <si>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</si>
  <si>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</si>
  <si>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</si>
  <si>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</si>
  <si>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</si>
  <si>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</si>
  <si>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</si>
  <si>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</si>
  <si>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</si>
  <si>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</si>
  <si>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</si>
  <si>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</si>
  <si>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</si>
  <si>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</si>
  <si>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</si>
  <si>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</si>
  <si>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</si>
  <si>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</si>
  <si>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</si>
  <si>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</si>
  <si>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</si>
  <si>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</si>
  <si>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</si>
  <si>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</si>
  <si>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</si>
  <si>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</si>
  <si>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</si>
  <si>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</si>
  <si>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</si>
  <si>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</si>
  <si>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</si>
  <si>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</si>
  <si>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</si>
  <si>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</si>
  <si>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</si>
  <si>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</si>
  <si>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</si>
  <si>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</si>
  <si>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</si>
  <si>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</si>
  <si>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</si>
  <si>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</si>
  <si>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</si>
  <si>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</si>
  <si>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</si>
  <si>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</si>
  <si>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</si>
  <si>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</si>
  <si>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</si>
  <si>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</si>
  <si>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</si>
  <si>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</si>
  <si>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</si>
  <si>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</si>
  <si>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</si>
  <si>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</si>
  <si>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</si>
  <si>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</si>
  <si>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</si>
  <si>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</si>
  <si>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</si>
  <si>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</si>
  <si>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</si>
  <si>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</si>
  <si>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</si>
  <si>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</si>
  <si>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</si>
  <si>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</si>
  <si>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</si>
  <si>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</si>
  <si>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</si>
  <si>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</si>
  <si>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</si>
  <si>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</si>
  <si>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</si>
  <si>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</si>
  <si>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</si>
  <si>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</si>
  <si>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</si>
  <si>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</si>
  <si>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</si>
  <si>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</si>
  <si>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</si>
  <si>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</si>
  <si>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</si>
  <si>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</si>
  <si>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</si>
  <si>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</si>
  <si>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</si>
  <si>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</si>
  <si>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</si>
  <si>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</si>
  <si>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</si>
  <si>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</si>
  <si>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</si>
  <si>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</si>
  <si>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</si>
  <si>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</si>
  <si>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</si>
  <si>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</si>
  <si>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</si>
  <si>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</si>
  <si>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</si>
  <si>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</si>
  <si>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</si>
  <si>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</si>
  <si>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</si>
  <si>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</si>
  <si>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</si>
  <si>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</si>
  <si>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</si>
  <si>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</si>
  <si>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</si>
  <si>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</si>
  <si>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</si>
  <si>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</si>
  <si>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</si>
  <si>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</si>
  <si>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</si>
  <si>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</si>
  <si>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</si>
  <si>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</si>
  <si>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</si>
  <si>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</si>
  <si>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</si>
  <si>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</si>
  <si>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</si>
  <si>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</si>
  <si>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</si>
  <si>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</si>
  <si>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</si>
  <si>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</si>
  <si>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</si>
  <si>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</si>
  <si>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</si>
  <si>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</si>
  <si>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</si>
  <si>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</si>
  <si>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</si>
  <si>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</si>
  <si>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</si>
  <si>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</si>
  <si>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</si>
  <si>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</si>
  <si>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</si>
  <si>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</si>
  <si>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</si>
  <si>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</si>
  <si>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</si>
  <si>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</si>
  <si>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</si>
  <si>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</si>
  <si>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</si>
  <si>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</si>
  <si>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</si>
  <si>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</si>
  <si>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</si>
  <si>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</si>
  <si>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</si>
  <si>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</si>
  <si>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</si>
  <si>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</si>
  <si>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</si>
  <si>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</si>
  <si>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</si>
  <si>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</si>
  <si>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</si>
  <si>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</si>
  <si>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</si>
  <si>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</si>
  <si>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</si>
  <si>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</si>
  <si>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</si>
  <si>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</si>
  <si>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</si>
  <si>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</si>
  <si>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</si>
  <si>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</si>
  <si>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</si>
  <si>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補修材料試験_押抜き試験</t>
    <rPh sb="0" eb="2">
      <t>ホシュウ</t>
    </rPh>
    <rPh sb="2" eb="4">
      <t>ザイリョウ</t>
    </rPh>
    <rPh sb="4" eb="6">
      <t>シケン</t>
    </rPh>
    <rPh sb="7" eb="8">
      <t>オ</t>
    </rPh>
    <rPh sb="8" eb="9">
      <t>ヌ</t>
    </rPh>
    <rPh sb="10" eb="12">
      <t>シケン</t>
    </rPh>
    <phoneticPr fontId="23"/>
  </si>
  <si>
    <t>補修材料試験_引張接着性試験</t>
    <rPh sb="0" eb="2">
      <t>ホシュウ</t>
    </rPh>
    <rPh sb="2" eb="4">
      <t>ザイリョウ</t>
    </rPh>
    <rPh sb="4" eb="6">
      <t>シケン</t>
    </rPh>
    <phoneticPr fontId="23"/>
  </si>
  <si>
    <t>コンクリート試験_拘束膨張試験</t>
    <rPh sb="6" eb="8">
      <t>シケン</t>
    </rPh>
    <phoneticPr fontId="23"/>
  </si>
  <si>
    <t>付着性能試験 NEXCO試験方法 試験法422</t>
    <phoneticPr fontId="23"/>
  </si>
  <si>
    <t>※写真撮影の枚数ごとに500円追加となります。</t>
    <rPh sb="1" eb="3">
      <t>シャシン</t>
    </rPh>
    <rPh sb="3" eb="5">
      <t>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</si>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</sst>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50" fillId="34" borderId="27" xfId="43" applyFont="1" applyFill="1" applyBorder="1" applyAlignment="1" applyProtection="1">
      <alignment horizontal="center" vertical="center"/>
      <protection locked="0"/>
    </xf>
    <xf numFmtId="0" fontId="50" fillId="44" borderId="25" xfId="43"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protection locked="0"/>
    </xf>
    <xf numFmtId="0" fontId="50" fillId="44" borderId="27" xfId="43" applyFont="1" applyFill="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0" borderId="25" xfId="43" applyFont="1" applyBorder="1" applyAlignment="1" applyProtection="1">
      <alignment horizontal="left" vertical="center"/>
      <protection locked="0"/>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179" fontId="50" fillId="44" borderId="27" xfId="43" applyNumberFormat="1"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177" fontId="50" fillId="0" borderId="27" xfId="43" applyNumberFormat="1" applyFont="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36"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35" fillId="0" borderId="31" xfId="43" applyFont="1" applyBorder="1" applyAlignment="1">
      <alignment horizontal="left" vertical="center"/>
    </xf>
    <xf numFmtId="0" fontId="53" fillId="0" borderId="31" xfId="46" applyNumberForma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50" fillId="44" borderId="27" xfId="46" applyNumberFormat="1" applyFont="1" applyFill="1" applyBorder="1" applyAlignment="1" applyProtection="1">
      <alignment horizontal="left" vertical="center"/>
      <protection locked="0"/>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0" fontId="19" fillId="0" borderId="0" xfId="0" applyFont="1" applyAlignment="1">
      <alignment horizontal="right" vertical="center" shrinkToFit="1"/>
    </xf>
    <xf numFmtId="176" fontId="19" fillId="33" borderId="18" xfId="0" applyNumberFormat="1" applyFont="1" applyFill="1" applyBorder="1" applyAlignment="1">
      <alignment horizontal="left" vertical="center" shrinkToFit="1"/>
    </xf>
    <xf numFmtId="0" fontId="19" fillId="0" borderId="10" xfId="0" applyFont="1" applyBorder="1" applyAlignment="1">
      <alignment horizontal="right" vertical="center" shrinkToFit="1"/>
    </xf>
    <xf numFmtId="0" fontId="19" fillId="33" borderId="10" xfId="0"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11" xfId="0" applyFont="1" applyFill="1" applyBorder="1" applyAlignment="1">
      <alignment horizontal="center" vertical="center" shrinkToFit="1"/>
    </xf>
    <xf numFmtId="0" fontId="19" fillId="33" borderId="21" xfId="0" applyFont="1" applyFill="1" applyBorder="1" applyAlignment="1">
      <alignment horizontal="center"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33" borderId="18" xfId="0" applyFont="1" applyFill="1" applyBorder="1" applyAlignment="1">
      <alignment horizontal="left" vertical="center" shrinkToFit="1"/>
    </xf>
    <xf numFmtId="0" fontId="19" fillId="0" borderId="15" xfId="0" applyFont="1" applyBorder="1" applyAlignment="1">
      <alignment horizontal="right" vertical="center" shrinkToFit="1"/>
    </xf>
    <xf numFmtId="0" fontId="24" fillId="0" borderId="0" xfId="0" applyFont="1" applyAlignment="1">
      <alignment horizontal="left" vertical="center"/>
    </xf>
    <xf numFmtId="0" fontId="21" fillId="0" borderId="0" xfId="0" applyFont="1" applyAlignment="1">
      <alignment horizontal="center" vertical="center"/>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0" borderId="12" xfId="0" applyFont="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7"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21" xfId="0" applyFont="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topLeftCell="A40"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qFhpE3WIAjtXUsI0PZAuxhlIAo2xPIwKStpmQiozBzkTkM3B1mku8w+mDJq8WKOsuerm5fq+HZg0hsS3pfx1yg==" saltValue="moug2q6/i9S1+eoI+b+/hQ=="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35" zoomScaleNormal="100" workbookViewId="0">
      <selection activeCell="D47" sqref="D47:G4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
      </c>
      <c r="K1" s="33"/>
      <c r="L1" s="33"/>
      <c r="M1" s="33"/>
      <c r="N1" s="33"/>
      <c r="O1" s="33"/>
      <c r="P1" s="33"/>
      <c r="Q1" s="33"/>
      <c r="R1" s="33"/>
      <c r="S1" s="33"/>
    </row>
    <row r="2" spans="2:25" ht="21.9" customHeight="1" x14ac:dyDescent="0.2">
      <c r="B2" s="34" t="s">
        <v>368</v>
      </c>
      <c r="J2" s="198" t="s">
        <v>369</v>
      </c>
      <c r="K2" s="33"/>
      <c r="L2" s="33"/>
      <c r="M2" s="33"/>
      <c r="N2" s="33"/>
      <c r="O2" s="35"/>
      <c r="P2" s="36"/>
      <c r="Q2" s="36"/>
      <c r="R2" s="36"/>
      <c r="S2" s="36"/>
      <c r="T2" s="37"/>
      <c r="U2" s="38"/>
      <c r="V2" s="38"/>
      <c r="W2" s="38"/>
      <c r="X2" s="38"/>
      <c r="Y2" s="38"/>
    </row>
    <row r="3" spans="2:25" ht="21" x14ac:dyDescent="0.2">
      <c r="D3" s="39"/>
      <c r="G3" s="204" t="s">
        <v>83</v>
      </c>
      <c r="H3" s="205"/>
      <c r="J3" s="33" t="s">
        <v>371</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23"/>
      <c r="E4" s="224"/>
      <c r="F4" s="224"/>
      <c r="G4" s="224"/>
      <c r="H4" s="224"/>
      <c r="J4" s="33" t="s">
        <v>370</v>
      </c>
      <c r="K4" s="41"/>
      <c r="L4" s="33"/>
      <c r="M4" s="33"/>
      <c r="N4" s="33"/>
      <c r="O4" s="35"/>
      <c r="P4" s="35"/>
      <c r="Q4" s="35" t="str">
        <f>IF(AND(D28&lt;&gt;"",H28=""),"未記入","完了")</f>
        <v>完了</v>
      </c>
      <c r="R4" s="35"/>
      <c r="S4" s="35"/>
      <c r="T4" s="38"/>
      <c r="U4" s="38"/>
      <c r="V4" s="38"/>
      <c r="W4" s="38"/>
      <c r="X4" s="38"/>
      <c r="Y4" s="38"/>
    </row>
    <row r="5" spans="2:25" x14ac:dyDescent="0.2">
      <c r="B5" s="225" t="s">
        <v>84</v>
      </c>
      <c r="C5" s="42" t="s">
        <v>85</v>
      </c>
      <c r="D5" s="228"/>
      <c r="E5" s="228"/>
      <c r="F5" s="228"/>
      <c r="G5" s="228"/>
      <c r="H5" s="228"/>
      <c r="J5" s="33" t="s">
        <v>372</v>
      </c>
      <c r="K5" s="43"/>
      <c r="L5" s="33"/>
      <c r="M5" s="33"/>
      <c r="N5" s="33"/>
      <c r="O5" s="35"/>
      <c r="P5" s="35"/>
      <c r="Q5" s="35"/>
      <c r="R5" s="35"/>
      <c r="S5" s="35"/>
      <c r="T5" s="38"/>
      <c r="U5" s="38"/>
      <c r="V5" s="38"/>
      <c r="W5" s="38"/>
      <c r="X5" s="38"/>
      <c r="Y5" s="38"/>
    </row>
    <row r="6" spans="2:25" x14ac:dyDescent="0.2">
      <c r="B6" s="226"/>
      <c r="C6" s="44" t="s">
        <v>86</v>
      </c>
      <c r="D6" s="221"/>
      <c r="E6" s="221"/>
      <c r="F6" s="221"/>
      <c r="G6" s="221"/>
      <c r="H6" s="221"/>
      <c r="J6" s="33" t="s">
        <v>362</v>
      </c>
      <c r="K6" s="33"/>
      <c r="L6" s="33"/>
      <c r="M6" s="33"/>
      <c r="N6" s="33"/>
      <c r="O6" s="35"/>
      <c r="P6" s="35"/>
      <c r="Q6" s="35" t="str">
        <f t="shared" ref="Q6:Q60" si="0">IF(AND(C6&lt;&gt;"",D6=""),"未記入","完了")</f>
        <v>未記入</v>
      </c>
      <c r="R6" s="35"/>
      <c r="S6" s="35"/>
      <c r="T6" s="38"/>
      <c r="U6" s="38"/>
      <c r="V6" s="38"/>
      <c r="W6" s="38"/>
      <c r="X6" s="38"/>
      <c r="Y6" s="38"/>
    </row>
    <row r="7" spans="2:25" x14ac:dyDescent="0.2">
      <c r="B7" s="226"/>
      <c r="C7" s="44"/>
      <c r="D7" s="222"/>
      <c r="E7" s="222"/>
      <c r="F7" s="222"/>
      <c r="G7" s="222"/>
      <c r="H7" s="222"/>
      <c r="J7" s="33" t="s">
        <v>363</v>
      </c>
      <c r="K7" s="33"/>
      <c r="L7" s="33"/>
      <c r="M7" s="33"/>
      <c r="N7" s="33"/>
      <c r="O7" s="35"/>
      <c r="P7" s="45"/>
      <c r="Q7" s="35"/>
      <c r="R7" s="35"/>
      <c r="S7" s="35"/>
      <c r="T7" s="38"/>
      <c r="U7" s="38"/>
      <c r="V7" s="38"/>
      <c r="W7" s="38"/>
      <c r="X7" s="38"/>
      <c r="Y7" s="38"/>
    </row>
    <row r="8" spans="2:25" x14ac:dyDescent="0.2">
      <c r="B8" s="226"/>
      <c r="C8" s="44"/>
      <c r="D8" s="222"/>
      <c r="E8" s="222"/>
      <c r="F8" s="222"/>
      <c r="G8" s="222"/>
      <c r="H8" s="222"/>
      <c r="J8" s="33" t="s">
        <v>87</v>
      </c>
      <c r="K8" s="33"/>
      <c r="L8" s="33"/>
      <c r="M8" s="33"/>
      <c r="N8" s="33"/>
      <c r="O8" s="35"/>
      <c r="P8" s="35"/>
      <c r="Q8" s="35"/>
      <c r="R8" s="35"/>
      <c r="S8" s="35"/>
      <c r="T8" s="38"/>
      <c r="U8" s="38"/>
      <c r="V8" s="38"/>
      <c r="W8" s="38"/>
      <c r="X8" s="38"/>
      <c r="Y8" s="38"/>
    </row>
    <row r="9" spans="2:25" x14ac:dyDescent="0.2">
      <c r="B9" s="226"/>
      <c r="C9" s="44" t="s">
        <v>88</v>
      </c>
      <c r="D9" s="221"/>
      <c r="E9" s="221"/>
      <c r="F9" s="221"/>
      <c r="G9" s="221"/>
      <c r="H9" s="221"/>
      <c r="J9" s="33" t="s">
        <v>89</v>
      </c>
      <c r="K9" s="33"/>
      <c r="L9" s="33"/>
      <c r="M9" s="33"/>
      <c r="N9" s="33"/>
      <c r="O9" s="35"/>
      <c r="P9" s="35"/>
      <c r="Q9" s="35" t="str">
        <f t="shared" si="0"/>
        <v>未記入</v>
      </c>
      <c r="R9" s="35"/>
      <c r="S9" s="35"/>
      <c r="T9" s="38"/>
      <c r="U9" s="38"/>
      <c r="V9" s="38"/>
      <c r="W9" s="38"/>
      <c r="X9" s="38"/>
      <c r="Y9" s="38"/>
    </row>
    <row r="10" spans="2:25" x14ac:dyDescent="0.2">
      <c r="B10" s="226"/>
      <c r="C10" s="44" t="s">
        <v>90</v>
      </c>
      <c r="D10" s="229"/>
      <c r="E10" s="229"/>
      <c r="F10" s="229"/>
      <c r="G10" s="229"/>
      <c r="H10" s="229"/>
      <c r="J10" s="33" t="s">
        <v>91</v>
      </c>
      <c r="K10" s="33"/>
      <c r="L10" s="33"/>
      <c r="M10" s="33"/>
      <c r="N10" s="33"/>
      <c r="O10" s="35"/>
      <c r="P10" s="35"/>
      <c r="Q10" s="35" t="str">
        <f t="shared" si="0"/>
        <v>未記入</v>
      </c>
      <c r="R10" s="35"/>
      <c r="S10" s="35"/>
      <c r="T10" s="38"/>
      <c r="U10" s="38"/>
      <c r="V10" s="38"/>
      <c r="W10" s="38"/>
      <c r="X10" s="38"/>
      <c r="Y10" s="38"/>
    </row>
    <row r="11" spans="2:25" x14ac:dyDescent="0.2">
      <c r="B11" s="226"/>
      <c r="C11" s="44" t="s">
        <v>92</v>
      </c>
      <c r="D11" s="221"/>
      <c r="E11" s="221"/>
      <c r="F11" s="221"/>
      <c r="G11" s="221"/>
      <c r="H11" s="221"/>
      <c r="J11" s="33"/>
      <c r="K11" s="33"/>
      <c r="L11" s="33"/>
      <c r="M11" s="33"/>
      <c r="N11" s="33"/>
      <c r="O11" s="35"/>
      <c r="P11" s="35"/>
      <c r="Q11" s="35" t="str">
        <f t="shared" si="0"/>
        <v>未記入</v>
      </c>
      <c r="R11" s="47"/>
      <c r="S11" s="47"/>
      <c r="T11" s="48"/>
      <c r="U11" s="48"/>
      <c r="V11" s="48"/>
      <c r="W11" s="48"/>
      <c r="X11" s="48"/>
      <c r="Y11" s="38"/>
    </row>
    <row r="12" spans="2:25" x14ac:dyDescent="0.2">
      <c r="B12" s="226"/>
      <c r="C12" s="44" t="s">
        <v>93</v>
      </c>
      <c r="D12" s="221"/>
      <c r="E12" s="221"/>
      <c r="F12" s="221"/>
      <c r="G12" s="221"/>
      <c r="H12" s="221"/>
      <c r="J12" s="33"/>
      <c r="K12" s="33"/>
      <c r="L12" s="33"/>
      <c r="M12" s="33"/>
      <c r="N12" s="33"/>
      <c r="O12" s="35"/>
      <c r="P12" s="35"/>
      <c r="Q12" s="35" t="str">
        <f t="shared" si="0"/>
        <v>未記入</v>
      </c>
      <c r="R12" s="46"/>
      <c r="S12" s="46"/>
      <c r="T12" s="49"/>
      <c r="U12" s="48"/>
      <c r="V12" s="48"/>
      <c r="W12" s="48"/>
      <c r="X12" s="48"/>
      <c r="Y12" s="38"/>
    </row>
    <row r="13" spans="2:25" x14ac:dyDescent="0.2">
      <c r="B13" s="226"/>
      <c r="C13" s="44" t="s">
        <v>94</v>
      </c>
      <c r="D13" s="221"/>
      <c r="E13" s="221"/>
      <c r="F13" s="221"/>
      <c r="G13" s="221"/>
      <c r="H13" s="221"/>
      <c r="J13" s="33" t="s">
        <v>130</v>
      </c>
      <c r="K13" s="33"/>
      <c r="L13" s="33"/>
      <c r="M13" s="33"/>
      <c r="N13" s="33"/>
      <c r="O13" s="35"/>
      <c r="P13" s="35"/>
      <c r="Q13" s="35" t="str">
        <f t="shared" si="0"/>
        <v>未記入</v>
      </c>
      <c r="R13" s="46"/>
      <c r="S13" s="46"/>
      <c r="T13" s="49"/>
      <c r="U13" s="48"/>
      <c r="V13" s="48"/>
      <c r="W13" s="48"/>
      <c r="X13" s="48"/>
      <c r="Y13" s="38"/>
    </row>
    <row r="14" spans="2:25" x14ac:dyDescent="0.2">
      <c r="B14" s="226"/>
      <c r="C14" s="44" t="s">
        <v>95</v>
      </c>
      <c r="D14" s="221"/>
      <c r="E14" s="221"/>
      <c r="F14" s="221"/>
      <c r="G14" s="221"/>
      <c r="H14" s="221"/>
      <c r="J14" s="33"/>
      <c r="K14" s="33"/>
      <c r="L14" s="33"/>
      <c r="M14" s="33"/>
      <c r="N14" s="33"/>
      <c r="O14" s="35"/>
      <c r="P14" s="35"/>
      <c r="Q14" s="35" t="str">
        <f t="shared" si="0"/>
        <v>未記入</v>
      </c>
      <c r="R14" s="47"/>
      <c r="S14" s="47"/>
      <c r="T14" s="48"/>
      <c r="U14" s="48"/>
      <c r="V14" s="48"/>
      <c r="W14" s="48"/>
      <c r="X14" s="48"/>
      <c r="Y14" s="38"/>
    </row>
    <row r="15" spans="2:25" x14ac:dyDescent="0.2">
      <c r="B15" s="226"/>
      <c r="C15" s="50" t="s">
        <v>96</v>
      </c>
      <c r="D15" s="232"/>
      <c r="E15" s="232"/>
      <c r="F15" s="232"/>
      <c r="G15" s="232"/>
      <c r="H15" s="232"/>
      <c r="J15" s="33" t="s">
        <v>97</v>
      </c>
      <c r="K15" s="33"/>
      <c r="L15" s="33"/>
      <c r="M15" s="33"/>
      <c r="N15" s="33"/>
      <c r="O15" s="35"/>
      <c r="P15" s="35"/>
      <c r="Q15" s="35" t="str">
        <f t="shared" si="0"/>
        <v>未記入</v>
      </c>
      <c r="R15" s="47"/>
      <c r="S15" s="46"/>
      <c r="T15" s="49"/>
      <c r="U15" s="48"/>
      <c r="V15" s="48"/>
      <c r="W15" s="48"/>
      <c r="X15" s="48"/>
      <c r="Y15" s="38"/>
    </row>
    <row r="16" spans="2:25" x14ac:dyDescent="0.2">
      <c r="B16" s="226"/>
      <c r="C16" s="50" t="s">
        <v>98</v>
      </c>
      <c r="D16" s="214"/>
      <c r="E16" s="214"/>
      <c r="F16" s="214"/>
      <c r="G16" s="214"/>
      <c r="H16" s="214"/>
      <c r="J16" s="33" t="s">
        <v>97</v>
      </c>
      <c r="K16" s="33"/>
      <c r="L16" s="33"/>
      <c r="M16" s="33"/>
      <c r="N16" s="33"/>
      <c r="O16" s="35"/>
      <c r="P16" s="35"/>
      <c r="Q16" s="35" t="str">
        <f t="shared" si="0"/>
        <v>未記入</v>
      </c>
      <c r="R16" s="47"/>
      <c r="S16" s="46"/>
      <c r="T16" s="49"/>
      <c r="U16" s="48"/>
      <c r="V16" s="48"/>
      <c r="W16" s="48"/>
      <c r="X16" s="48"/>
      <c r="Y16" s="38"/>
    </row>
    <row r="17" spans="2:25" x14ac:dyDescent="0.2">
      <c r="B17" s="226"/>
      <c r="C17" s="44" t="s">
        <v>99</v>
      </c>
      <c r="D17" s="232"/>
      <c r="E17" s="232"/>
      <c r="F17" s="232"/>
      <c r="G17" s="232"/>
      <c r="H17" s="232"/>
      <c r="J17" s="33" t="s">
        <v>97</v>
      </c>
      <c r="K17" s="33"/>
      <c r="L17" s="33"/>
      <c r="M17" s="33"/>
      <c r="N17" s="33"/>
      <c r="O17" s="35"/>
      <c r="P17" s="35"/>
      <c r="Q17" s="35" t="str">
        <f t="shared" si="0"/>
        <v>未記入</v>
      </c>
      <c r="R17" s="47"/>
      <c r="S17" s="46"/>
      <c r="T17" s="48"/>
      <c r="U17" s="48"/>
      <c r="V17" s="48"/>
      <c r="W17" s="48"/>
      <c r="X17" s="48"/>
      <c r="Y17" s="38"/>
    </row>
    <row r="18" spans="2:25" x14ac:dyDescent="0.2">
      <c r="B18" s="226"/>
      <c r="C18" s="44" t="s">
        <v>100</v>
      </c>
      <c r="D18" s="241"/>
      <c r="E18" s="221"/>
      <c r="F18" s="221"/>
      <c r="G18" s="221"/>
      <c r="H18" s="221"/>
      <c r="J18" s="33"/>
      <c r="K18" s="33"/>
      <c r="L18" s="33"/>
      <c r="M18" s="33"/>
      <c r="N18" s="33"/>
      <c r="O18" s="35"/>
      <c r="P18" s="35"/>
      <c r="Q18" s="35" t="str">
        <f t="shared" si="0"/>
        <v>未記入</v>
      </c>
      <c r="R18" s="47"/>
      <c r="S18" s="46"/>
      <c r="T18" s="48"/>
      <c r="U18" s="48"/>
      <c r="V18" s="48"/>
      <c r="W18" s="48"/>
      <c r="X18" s="48"/>
      <c r="Y18" s="38"/>
    </row>
    <row r="19" spans="2:25" ht="15" customHeight="1" x14ac:dyDescent="0.2">
      <c r="B19" s="226"/>
      <c r="C19" s="51" t="s">
        <v>359</v>
      </c>
      <c r="D19" s="230"/>
      <c r="E19" s="230"/>
      <c r="F19" s="230"/>
      <c r="G19" s="230"/>
      <c r="H19" s="23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27"/>
      <c r="C20" s="52" t="s">
        <v>101</v>
      </c>
      <c r="D20" s="231"/>
      <c r="E20" s="231"/>
      <c r="F20" s="231"/>
      <c r="G20" s="231"/>
      <c r="H20" s="23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49" t="s">
        <v>102</v>
      </c>
      <c r="C22" s="42" t="s">
        <v>103</v>
      </c>
      <c r="D22" s="217"/>
      <c r="E22" s="217"/>
      <c r="F22" s="217"/>
      <c r="G22" s="217"/>
      <c r="H22" s="217"/>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50"/>
      <c r="C23" s="44" t="s">
        <v>104</v>
      </c>
      <c r="D23" s="234"/>
      <c r="E23" s="234"/>
      <c r="F23" s="234"/>
      <c r="G23" s="234"/>
      <c r="H23" s="234"/>
      <c r="J23" s="33" t="s">
        <v>361</v>
      </c>
      <c r="K23" s="33"/>
      <c r="L23" s="33"/>
      <c r="M23" s="33"/>
      <c r="N23" s="33"/>
      <c r="O23" s="35"/>
      <c r="P23" s="35"/>
      <c r="Q23" s="35" t="str">
        <f t="shared" si="0"/>
        <v>未記入</v>
      </c>
      <c r="R23" s="35"/>
      <c r="S23" s="35"/>
      <c r="T23" s="38"/>
      <c r="U23" s="38"/>
      <c r="V23" s="38"/>
      <c r="W23" s="38"/>
      <c r="X23" s="38"/>
      <c r="Y23" s="38"/>
    </row>
    <row r="24" spans="2:25" ht="15" customHeight="1" x14ac:dyDescent="0.2">
      <c r="B24" s="250"/>
      <c r="C24" s="44" t="s">
        <v>105</v>
      </c>
      <c r="D24" s="216"/>
      <c r="E24" s="216"/>
      <c r="F24" s="216"/>
      <c r="G24" s="216"/>
      <c r="H24" s="216"/>
      <c r="J24" s="33"/>
      <c r="K24" s="33"/>
      <c r="L24" s="33"/>
      <c r="M24" s="33"/>
      <c r="N24" s="33"/>
      <c r="O24" s="35"/>
      <c r="P24" s="35"/>
      <c r="Q24" s="35"/>
      <c r="R24" s="35"/>
      <c r="S24" s="35"/>
      <c r="T24" s="38"/>
      <c r="U24" s="38"/>
      <c r="V24" s="38"/>
      <c r="W24" s="38"/>
      <c r="X24" s="38"/>
      <c r="Y24" s="38"/>
    </row>
    <row r="25" spans="2:25" ht="15" customHeight="1" x14ac:dyDescent="0.2">
      <c r="B25" s="250"/>
      <c r="C25" s="44" t="s">
        <v>106</v>
      </c>
      <c r="D25" s="216"/>
      <c r="E25" s="216"/>
      <c r="F25" s="216"/>
      <c r="G25" s="216"/>
      <c r="H25" s="216"/>
      <c r="J25" s="33" t="s">
        <v>361</v>
      </c>
      <c r="K25" s="33"/>
      <c r="L25" s="33"/>
      <c r="M25" s="33"/>
      <c r="N25" s="33"/>
      <c r="O25" s="35"/>
      <c r="P25" s="35"/>
      <c r="Q25" s="35"/>
      <c r="R25" s="35"/>
      <c r="S25" s="35"/>
      <c r="T25" s="38"/>
      <c r="U25" s="38"/>
      <c r="V25" s="38"/>
      <c r="W25" s="38"/>
      <c r="X25" s="38"/>
      <c r="Y25" s="38"/>
    </row>
    <row r="26" spans="2:25" ht="15" customHeight="1" x14ac:dyDescent="0.2">
      <c r="B26" s="250"/>
      <c r="C26" s="44" t="s">
        <v>107</v>
      </c>
      <c r="D26" s="222" t="s">
        <v>396</v>
      </c>
      <c r="E26" s="222"/>
      <c r="F26" s="222"/>
      <c r="G26" s="222"/>
      <c r="H26" s="222"/>
      <c r="J26" s="33"/>
      <c r="K26" s="33"/>
      <c r="L26" s="33"/>
      <c r="M26" s="33"/>
      <c r="N26" s="33"/>
      <c r="O26" s="35"/>
      <c r="P26" s="35"/>
      <c r="Q26" s="35" t="str">
        <f t="shared" si="0"/>
        <v>完了</v>
      </c>
      <c r="R26" s="35"/>
      <c r="S26" s="35"/>
      <c r="T26" s="38"/>
      <c r="U26" s="38"/>
      <c r="V26" s="38"/>
      <c r="W26" s="38"/>
      <c r="X26" s="38"/>
      <c r="Y26" s="38"/>
    </row>
    <row r="27" spans="2:25" ht="15" customHeight="1" x14ac:dyDescent="0.2">
      <c r="B27" s="250"/>
      <c r="C27" s="44" t="s">
        <v>109</v>
      </c>
      <c r="D27" s="221"/>
      <c r="E27" s="221"/>
      <c r="F27" s="221"/>
      <c r="G27" s="221"/>
      <c r="H27" s="221"/>
      <c r="J27" s="33"/>
      <c r="K27" s="33"/>
      <c r="L27" s="33"/>
      <c r="M27" s="33"/>
      <c r="N27" s="33"/>
      <c r="O27" s="35"/>
      <c r="P27" s="35"/>
      <c r="Q27" s="35" t="str">
        <f t="shared" si="0"/>
        <v>未記入</v>
      </c>
      <c r="R27" s="35"/>
      <c r="S27" s="35"/>
      <c r="T27" s="38"/>
      <c r="U27" s="38"/>
      <c r="V27" s="38"/>
      <c r="W27" s="38"/>
      <c r="X27" s="38"/>
      <c r="Y27" s="38"/>
    </row>
    <row r="28" spans="2:25" ht="15" customHeight="1" x14ac:dyDescent="0.2">
      <c r="B28" s="250"/>
      <c r="C28" s="44" t="s">
        <v>110</v>
      </c>
      <c r="D28" s="221" t="str">
        <f>IF(D27="","",INDEX(リスト!D$8:D$41,MATCH($D$27,リスト!$C$8:$C$41,0))&amp;"")</f>
        <v/>
      </c>
      <c r="E28" s="221"/>
      <c r="F28" s="221"/>
      <c r="G28" s="221"/>
      <c r="H28" s="85" t="str">
        <f>IF(D27="","",INDEX(リスト!E$8:E$41,MATCH($D$27,リスト!$C$8:$C$41,0))&amp;"")</f>
        <v/>
      </c>
      <c r="I28" s="32" t="s">
        <v>111</v>
      </c>
      <c r="J28" s="33" t="s">
        <v>364</v>
      </c>
      <c r="K28" s="33"/>
      <c r="L28" s="33"/>
      <c r="M28" s="33"/>
      <c r="N28" s="33"/>
      <c r="O28" s="35"/>
      <c r="P28" s="35"/>
      <c r="Q28" s="35" t="str">
        <f t="shared" si="0"/>
        <v>未記入</v>
      </c>
      <c r="R28" s="35"/>
      <c r="S28" s="35"/>
      <c r="T28" s="38"/>
      <c r="U28" s="38"/>
      <c r="V28" s="38"/>
      <c r="W28" s="38"/>
      <c r="X28" s="38"/>
      <c r="Y28" s="38"/>
    </row>
    <row r="29" spans="2:25" ht="15" customHeight="1" x14ac:dyDescent="0.2">
      <c r="B29" s="250"/>
      <c r="C29" s="56" t="s">
        <v>112</v>
      </c>
      <c r="D29" s="221" t="str">
        <f>IF(D27="","",INDEX(リスト!F$8:F$41,MATCH($D$27,リスト!$C$8:$C$41,0))&amp;"")</f>
        <v/>
      </c>
      <c r="E29" s="221"/>
      <c r="F29" s="221"/>
      <c r="G29" s="221"/>
      <c r="H29" s="221"/>
      <c r="J29" s="33" t="s">
        <v>364</v>
      </c>
      <c r="K29" s="33"/>
      <c r="L29" s="33"/>
      <c r="M29" s="33"/>
      <c r="N29" s="33"/>
      <c r="O29" s="35"/>
      <c r="P29" s="35"/>
      <c r="Q29" s="35" t="str">
        <f t="shared" si="0"/>
        <v>未記入</v>
      </c>
      <c r="R29" s="35"/>
      <c r="S29" s="35"/>
      <c r="T29" s="38"/>
      <c r="U29" s="38"/>
      <c r="V29" s="38"/>
      <c r="W29" s="38"/>
      <c r="X29" s="38"/>
      <c r="Y29" s="38"/>
    </row>
    <row r="30" spans="2:25" ht="15" customHeight="1" x14ac:dyDescent="0.2">
      <c r="B30" s="250"/>
      <c r="C30" s="44" t="str">
        <f>IF(D27="","",INDEX(リスト!G$8:G$41,MATCH($D$27,リスト!$C$8:$C$41,0))&amp;"")</f>
        <v/>
      </c>
      <c r="D30" s="233"/>
      <c r="E30" s="233"/>
      <c r="F30" s="233"/>
      <c r="G30" s="233"/>
      <c r="H30" s="233"/>
      <c r="J30" s="33" t="str">
        <f>IF(D27="","",INDEX(リスト!H$8:H$41,MATCH($D$27,リスト!$C$8:$C$41,0))&amp;"")</f>
        <v/>
      </c>
      <c r="K30" s="33"/>
      <c r="L30" s="33"/>
      <c r="M30" s="33"/>
      <c r="N30" s="33"/>
      <c r="O30" s="35"/>
      <c r="P30" s="35"/>
      <c r="Q30" s="35" t="str">
        <f>IF(AND(C30&lt;&gt;"",D30=""),"未記入","完了")</f>
        <v>完了</v>
      </c>
      <c r="R30" s="35"/>
      <c r="S30" s="35"/>
      <c r="T30" s="38"/>
      <c r="U30" s="38"/>
      <c r="V30" s="38"/>
      <c r="W30" s="38"/>
      <c r="X30" s="38"/>
      <c r="Y30" s="38"/>
    </row>
    <row r="31" spans="2:25" ht="15" customHeight="1" x14ac:dyDescent="0.2">
      <c r="B31" s="250"/>
      <c r="C31" s="44" t="str">
        <f>IF(D27="","",INDEX(リスト!I$8:$I41,MATCH($D$27,リスト!$C$8:$C$41,0))&amp;"")</f>
        <v/>
      </c>
      <c r="D31" s="233"/>
      <c r="E31" s="233"/>
      <c r="F31" s="233"/>
      <c r="G31" s="233"/>
      <c r="H31" s="233"/>
      <c r="J31" s="33" t="str">
        <f>IF(D27="","",INDEX(リスト!J$8:J$41,MATCH($D$27,リスト!$C$8:$C$41,0))&amp;"")</f>
        <v/>
      </c>
      <c r="K31" s="33"/>
      <c r="L31" s="33"/>
      <c r="M31" s="33"/>
      <c r="N31" s="33"/>
      <c r="O31" s="35"/>
      <c r="P31" s="35"/>
      <c r="Q31" s="35" t="str">
        <f t="shared" si="0"/>
        <v>完了</v>
      </c>
      <c r="R31" s="35"/>
      <c r="S31" s="35"/>
      <c r="T31" s="38"/>
      <c r="U31" s="38"/>
      <c r="V31" s="38"/>
      <c r="W31" s="38"/>
      <c r="X31" s="38"/>
      <c r="Y31" s="38"/>
    </row>
    <row r="32" spans="2:25" ht="15" customHeight="1" x14ac:dyDescent="0.2">
      <c r="B32" s="250"/>
      <c r="C32" s="44" t="str">
        <f>IF(D27="","",INDEX(リスト!K$8:K$41,MATCH($D$27,リスト!$C$8:$C$41,0))&amp;"")</f>
        <v/>
      </c>
      <c r="D32" s="233"/>
      <c r="E32" s="233"/>
      <c r="F32" s="233"/>
      <c r="G32" s="233"/>
      <c r="H32" s="233"/>
      <c r="J32" s="33" t="str">
        <f>IF(D27="","",INDEX(リスト!L$8:L$41,MATCH($D$27,リスト!$C$8:$C$41,0))&amp;"")</f>
        <v/>
      </c>
      <c r="K32" s="33"/>
      <c r="L32" s="33"/>
      <c r="M32" s="33"/>
      <c r="N32" s="33"/>
      <c r="O32" s="35"/>
      <c r="P32" s="35"/>
      <c r="Q32" s="35" t="str">
        <f t="shared" si="0"/>
        <v>完了</v>
      </c>
      <c r="R32" s="35"/>
      <c r="S32" s="35"/>
      <c r="T32" s="38"/>
      <c r="U32" s="38"/>
      <c r="V32" s="38"/>
      <c r="W32" s="38"/>
      <c r="X32" s="38"/>
      <c r="Y32" s="38"/>
    </row>
    <row r="33" spans="2:25" ht="15" customHeight="1" x14ac:dyDescent="0.2">
      <c r="B33" s="250"/>
      <c r="C33" s="44" t="str">
        <f>IF(D27="","",INDEX(リスト!M$8:M$41,MATCH($D$27,リスト!$C$8:$C$41,0))&amp;"")</f>
        <v/>
      </c>
      <c r="D33" s="233"/>
      <c r="E33" s="233"/>
      <c r="F33" s="233"/>
      <c r="G33" s="233"/>
      <c r="H33" s="233"/>
      <c r="J33" s="33" t="str">
        <f>IF(D27="","",INDEX(リスト!N$8:N$41,MATCH($D$27,リスト!$C$8:$C$41,0))&amp;"")</f>
        <v/>
      </c>
      <c r="K33" s="33"/>
      <c r="L33" s="33"/>
      <c r="M33" s="33"/>
      <c r="N33" s="33"/>
      <c r="O33" s="35"/>
      <c r="P33" s="35"/>
      <c r="Q33" s="35" t="str">
        <f t="shared" si="0"/>
        <v>完了</v>
      </c>
      <c r="R33" s="35"/>
      <c r="S33" s="35"/>
      <c r="T33" s="38"/>
      <c r="U33" s="38"/>
      <c r="V33" s="38"/>
      <c r="W33" s="38"/>
      <c r="X33" s="38"/>
      <c r="Y33" s="38"/>
    </row>
    <row r="34" spans="2:25" ht="15" customHeight="1" x14ac:dyDescent="0.2">
      <c r="B34" s="250"/>
      <c r="C34" s="44" t="str">
        <f>IF(D27="","",INDEX(リスト!O$8:O$41,MATCH($D$27,リスト!$C$8:$C$41,0))&amp;"")</f>
        <v/>
      </c>
      <c r="D34" s="233"/>
      <c r="E34" s="233"/>
      <c r="F34" s="233"/>
      <c r="G34" s="233"/>
      <c r="H34" s="233"/>
      <c r="J34" s="33" t="str">
        <f>IF(D27="","",INDEX(リスト!P$8:P$41,MATCH($D$27,リスト!$C$8:$C$41,0))&amp;"")</f>
        <v/>
      </c>
      <c r="K34" s="33"/>
      <c r="L34" s="33"/>
      <c r="M34" s="33"/>
      <c r="N34" s="33"/>
      <c r="O34" s="35"/>
      <c r="P34" s="35"/>
      <c r="Q34" s="35" t="str">
        <f t="shared" si="0"/>
        <v>完了</v>
      </c>
      <c r="R34" s="35"/>
      <c r="S34" s="35"/>
      <c r="T34" s="38"/>
      <c r="U34" s="38"/>
      <c r="V34" s="38"/>
      <c r="W34" s="38"/>
      <c r="X34" s="38"/>
      <c r="Y34" s="38"/>
    </row>
    <row r="35" spans="2:25" ht="15" customHeight="1" x14ac:dyDescent="0.2">
      <c r="B35" s="250"/>
      <c r="C35" s="44" t="str">
        <f>IF(D27="","",INDEX(リスト!Q$8:Q$41,MATCH($D$27,リスト!$C$8:$C$41,0))&amp;"")</f>
        <v/>
      </c>
      <c r="D35" s="233"/>
      <c r="E35" s="233"/>
      <c r="F35" s="233"/>
      <c r="G35" s="233"/>
      <c r="H35" s="233"/>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50"/>
      <c r="C36" s="44" t="str">
        <f>IF(D27="","",INDEX(リスト!S$8:S$41,MATCH($D$27,リスト!$C$8:$C$41,0))&amp;"")</f>
        <v/>
      </c>
      <c r="D36" s="233"/>
      <c r="E36" s="233"/>
      <c r="F36" s="233"/>
      <c r="G36" s="233"/>
      <c r="H36" s="233"/>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50"/>
      <c r="C37" s="44" t="str">
        <f>IF(D27="","",INDEX(リスト!U$8:U$41,MATCH($D$27,リスト!$C$8:$C$41,0))&amp;"")</f>
        <v/>
      </c>
      <c r="D37" s="233"/>
      <c r="E37" s="233"/>
      <c r="F37" s="233"/>
      <c r="G37" s="233"/>
      <c r="H37" s="233"/>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50"/>
      <c r="C38" s="44" t="str">
        <f>IF(D27="","",INDEX(リスト!W$8:W$41,MATCH($D$27,リスト!$C$8:$C$41,0))&amp;"")</f>
        <v/>
      </c>
      <c r="D38" s="233"/>
      <c r="E38" s="233"/>
      <c r="F38" s="233"/>
      <c r="G38" s="233"/>
      <c r="H38" s="233"/>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51"/>
      <c r="C39" s="52" t="str">
        <f>IF(D27="","",INDEX(リスト!Y$8:Y$41,MATCH($D$27,リスト!$C$8:$C$41,0))&amp;"")</f>
        <v/>
      </c>
      <c r="D39" s="236"/>
      <c r="E39" s="236"/>
      <c r="F39" s="236"/>
      <c r="G39" s="236"/>
      <c r="H39" s="236"/>
      <c r="J39" s="33" t="str">
        <f>IF(D27="","",INDEX(リスト!Z$8:Z$41,MATCH($D$27,リスト!$C$8:$C$41,0))&amp;"")</f>
        <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54" t="s">
        <v>113</v>
      </c>
      <c r="C41" s="59" t="s">
        <v>114</v>
      </c>
      <c r="D41" s="220"/>
      <c r="E41" s="220"/>
      <c r="F41" s="220"/>
      <c r="G41" s="220"/>
      <c r="H41" s="220"/>
      <c r="J41" s="60" t="s">
        <v>116</v>
      </c>
      <c r="K41" s="61"/>
      <c r="L41" s="33"/>
      <c r="M41" s="33"/>
      <c r="N41" s="33"/>
      <c r="O41" s="33"/>
      <c r="P41" s="33"/>
      <c r="Q41" s="35" t="str">
        <f t="shared" si="0"/>
        <v>未記入</v>
      </c>
      <c r="R41" s="33"/>
      <c r="S41" s="33"/>
    </row>
    <row r="42" spans="2:25" ht="15" customHeight="1" thickBot="1" x14ac:dyDescent="0.25">
      <c r="B42" s="255"/>
      <c r="C42" s="62" t="str" cm="1">
        <f t="array" ref="C42">_xlfn.IFS(D41="","",D41="不要","",D41="必要(現地)","立会日時",D41="必要(Web)","立会日時")</f>
        <v/>
      </c>
      <c r="D42" s="256"/>
      <c r="E42" s="257"/>
      <c r="F42" s="257"/>
      <c r="G42" s="257"/>
      <c r="H42" s="25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58" t="s">
        <v>117</v>
      </c>
      <c r="C44" s="63" t="s">
        <v>118</v>
      </c>
      <c r="D44" s="220"/>
      <c r="E44" s="220"/>
      <c r="F44" s="220"/>
      <c r="G44" s="220"/>
      <c r="H44" s="220"/>
      <c r="J44" s="60" t="s">
        <v>400</v>
      </c>
      <c r="K44" s="61"/>
      <c r="L44" s="33"/>
      <c r="M44" s="33"/>
      <c r="N44" s="33"/>
      <c r="O44" s="33"/>
      <c r="P44" s="33"/>
      <c r="Q44" s="35" t="str">
        <f t="shared" si="0"/>
        <v>未記入</v>
      </c>
      <c r="R44" s="33"/>
      <c r="S44" s="33"/>
    </row>
    <row r="45" spans="2:25" ht="15" customHeight="1" x14ac:dyDescent="0.2">
      <c r="B45" s="259"/>
      <c r="C45" s="64" t="str" cm="1">
        <f t="array" ref="C45">_xlfn.IFS(D44="","",D44="不要","",D44="必要(成績書に添付)","",D44="必要(E-mail)","写真の送付先(E-mailアドレス)",D44="必要(CD)","")</f>
        <v/>
      </c>
      <c r="D45" s="221"/>
      <c r="E45" s="221"/>
      <c r="F45" s="221"/>
      <c r="G45" s="221"/>
      <c r="H45" s="221"/>
      <c r="J45" s="60" t="s">
        <v>401</v>
      </c>
      <c r="K45" s="60"/>
      <c r="L45" s="33"/>
      <c r="M45" s="33"/>
      <c r="N45" s="33"/>
      <c r="O45" s="33"/>
      <c r="P45" s="33"/>
      <c r="Q45" s="35" t="str">
        <f t="shared" si="0"/>
        <v>完了</v>
      </c>
      <c r="R45" s="33"/>
      <c r="S45" s="33"/>
    </row>
    <row r="46" spans="2:25" ht="15" customHeight="1" x14ac:dyDescent="0.2">
      <c r="B46" s="260"/>
      <c r="C46" s="209" t="str">
        <f>IF(D44="不要","","写真の撮影方法")</f>
        <v>写真の撮影方法</v>
      </c>
      <c r="D46" s="219" t="str">
        <f>IF(D27="","",IF(D44="","",IF(D44="不要","",INDEX(リスト!AG$8:AG$41,MATCH($D$27,リスト!$C$8:$C$41,0))&amp;"")))</f>
        <v/>
      </c>
      <c r="E46" s="219"/>
      <c r="F46" s="219"/>
      <c r="G46" s="219"/>
      <c r="H46" s="85" t="str">
        <f>IF(D46="","",0)</f>
        <v/>
      </c>
      <c r="I46" s="32" t="str">
        <f>IF(H46="","","枚")</f>
        <v/>
      </c>
      <c r="J46" s="33" t="s">
        <v>367</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60"/>
      <c r="C47" s="209"/>
      <c r="D47" s="219" t="str">
        <f>IF(D27="","",IF(D44="","",IF(D44="不要","",INDEX(リスト!AI$8:AI$41,MATCH($D$27,リスト!$C$8:$C$41,0))&amp;"")))</f>
        <v/>
      </c>
      <c r="E47" s="219"/>
      <c r="F47" s="219"/>
      <c r="G47" s="219"/>
      <c r="H47" s="85" t="str">
        <f>IF(D47="","",0)</f>
        <v/>
      </c>
      <c r="I47" s="32" t="str">
        <f t="shared" ref="I47:I52" si="1">IF(H47="","","枚")</f>
        <v/>
      </c>
      <c r="J47" s="33" t="s">
        <v>367</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60"/>
      <c r="C48" s="209"/>
      <c r="D48" s="219" t="str">
        <f>IF(D27="","",IF(D44="","",IF(D44="不要","",INDEX(リスト!AK$8:AK$41,MATCH($D$27,リスト!$C$8:$C$41,0))&amp;"")))</f>
        <v/>
      </c>
      <c r="E48" s="219"/>
      <c r="F48" s="219"/>
      <c r="G48" s="219"/>
      <c r="H48" s="85" t="str">
        <f>IF(D48="","",0)</f>
        <v/>
      </c>
      <c r="I48" s="32" t="str">
        <f t="shared" si="1"/>
        <v/>
      </c>
      <c r="J48" s="33" t="s">
        <v>367</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60"/>
      <c r="C49" s="209"/>
      <c r="D49" s="219" t="str">
        <f>IF(D27="","",IF(D44="","",IF(D44="不要","",INDEX(リスト!AM$8:AM$41,MATCH($D$27,リスト!$C$8:$C$41,0))&amp;"")))</f>
        <v/>
      </c>
      <c r="E49" s="219"/>
      <c r="F49" s="219"/>
      <c r="G49" s="219"/>
      <c r="H49" s="85" t="str">
        <f>IF(D49="","",0)</f>
        <v/>
      </c>
      <c r="I49" s="32" t="str">
        <f t="shared" si="1"/>
        <v/>
      </c>
      <c r="J49" s="33" t="s">
        <v>367</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60"/>
      <c r="C50" s="209"/>
      <c r="D50" s="219" t="str">
        <f>IF(D27="","",IF(D44="","",IF(D44="不要","",INDEX(リスト!AO$8:AO$41,MATCH($D$27,リスト!$C$8:$C$41,0))&amp;"")))</f>
        <v/>
      </c>
      <c r="E50" s="219"/>
      <c r="F50" s="219"/>
      <c r="G50" s="219"/>
      <c r="H50" s="85" t="str">
        <f t="shared" ref="H50:H52" si="4">IF(D50="","",0)</f>
        <v/>
      </c>
      <c r="I50" s="32" t="str">
        <f t="shared" si="1"/>
        <v/>
      </c>
      <c r="J50" s="33" t="s">
        <v>367</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60"/>
      <c r="C51" s="209"/>
      <c r="D51" s="219" t="str">
        <f>IF(D27="","",IF(D44="","",IF(D44="不要","",INDEX(リスト!AQ$8:AQ$41,MATCH($D$27,リスト!$C$8:$C$41,0))&amp;"")))</f>
        <v/>
      </c>
      <c r="E51" s="219"/>
      <c r="F51" s="219"/>
      <c r="G51" s="219"/>
      <c r="H51" s="85" t="str">
        <f t="shared" si="4"/>
        <v/>
      </c>
      <c r="I51" s="32" t="str">
        <f t="shared" si="1"/>
        <v/>
      </c>
      <c r="J51" s="33" t="s">
        <v>367</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60"/>
      <c r="C52" s="209"/>
      <c r="D52" s="219" t="str">
        <f>IF(D27="","",IF(D44="","",IF(D44="不要","",INDEX(リスト!AS$8:AS$41,MATCH($D$27,リスト!$C$8:$C$41,0))&amp;"")))</f>
        <v/>
      </c>
      <c r="E52" s="219"/>
      <c r="F52" s="219"/>
      <c r="G52" s="219"/>
      <c r="H52" s="85" t="str">
        <f t="shared" si="4"/>
        <v/>
      </c>
      <c r="I52" s="32" t="str">
        <f t="shared" si="1"/>
        <v/>
      </c>
      <c r="J52" s="33" t="s">
        <v>367</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61"/>
      <c r="C53" s="210"/>
      <c r="D53" s="218" t="str">
        <f>IF(D27="","",IF(D44="","",IF(D44="不要","",INDEX(リスト!AU$8:AU$41,MATCH($D$27,リスト!$C$8:$C$41,0))&amp;"")))</f>
        <v/>
      </c>
      <c r="E53" s="218"/>
      <c r="F53" s="218"/>
      <c r="G53" s="218"/>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53" t="s">
        <v>120</v>
      </c>
      <c r="C55" s="59" t="s">
        <v>121</v>
      </c>
      <c r="D55" s="220"/>
      <c r="E55" s="220"/>
      <c r="F55" s="220"/>
      <c r="G55" s="220"/>
      <c r="H55" s="220"/>
      <c r="J55" s="33"/>
      <c r="K55" s="33"/>
      <c r="L55" s="33"/>
      <c r="M55" s="33"/>
      <c r="N55" s="33"/>
      <c r="O55" s="33"/>
      <c r="P55" s="33"/>
      <c r="Q55" s="35" t="str">
        <f t="shared" si="0"/>
        <v>未記入</v>
      </c>
      <c r="R55" s="33"/>
      <c r="S55" s="33"/>
    </row>
    <row r="56" spans="2:19" ht="15" customHeight="1" x14ac:dyDescent="0.2">
      <c r="B56" s="263"/>
      <c r="C56" s="64" t="str" cm="1">
        <f t="array" ref="C56">_xlfn.IFS(D55="","",D55="不要","",D55="必要(E-mail)","速報の送付先(E-mailアドレス)",D55="必要(FAX)","")</f>
        <v/>
      </c>
      <c r="D56" s="264"/>
      <c r="E56" s="264"/>
      <c r="F56" s="264"/>
      <c r="G56" s="264"/>
      <c r="H56" s="264"/>
      <c r="J56" s="33"/>
      <c r="K56" s="33"/>
      <c r="L56" s="33"/>
      <c r="M56" s="33"/>
      <c r="N56" s="33"/>
      <c r="O56" s="33"/>
      <c r="P56" s="33"/>
      <c r="Q56" s="35" t="str">
        <f>IF(AND(C56&lt;&gt;"",D56=""),"未記入","完了")</f>
        <v>完了</v>
      </c>
      <c r="R56" s="33"/>
      <c r="S56" s="33"/>
    </row>
    <row r="57" spans="2:19" ht="15" customHeight="1" x14ac:dyDescent="0.2">
      <c r="B57" s="263"/>
      <c r="C57" s="64" t="str" cm="1">
        <f t="array" ref="C57">_xlfn.IFS(D55="","",D55="不要","",D55="必要(E-mail)","",D55="必要(FAX)","速報の送付先(FAX番号)")</f>
        <v/>
      </c>
      <c r="D57" s="221"/>
      <c r="E57" s="221"/>
      <c r="F57" s="221"/>
      <c r="G57" s="221"/>
      <c r="H57" s="221"/>
      <c r="J57" s="33"/>
      <c r="K57" s="33"/>
      <c r="L57" s="33"/>
      <c r="M57" s="33"/>
      <c r="N57" s="33"/>
      <c r="O57" s="33"/>
      <c r="P57" s="33"/>
      <c r="Q57" s="35" t="str">
        <f>IF(AND(C57&lt;&gt;"",D57=""),"未記入","完了")</f>
        <v>完了</v>
      </c>
      <c r="R57" s="33"/>
      <c r="S57" s="33"/>
    </row>
    <row r="58" spans="2:19" ht="15" customHeight="1" x14ac:dyDescent="0.2">
      <c r="B58" s="243"/>
      <c r="C58" s="64" t="s">
        <v>123</v>
      </c>
      <c r="D58" s="247"/>
      <c r="E58" s="247"/>
      <c r="F58" s="247"/>
      <c r="G58" s="247"/>
      <c r="H58" s="247"/>
      <c r="I58" s="32" t="s">
        <v>124</v>
      </c>
      <c r="J58" s="33" t="s">
        <v>366</v>
      </c>
      <c r="K58" s="33"/>
      <c r="L58" s="33"/>
      <c r="M58" s="33"/>
      <c r="N58" s="33"/>
      <c r="O58" s="33"/>
      <c r="P58" s="33"/>
      <c r="Q58" s="35" t="str">
        <f t="shared" si="0"/>
        <v>未記入</v>
      </c>
      <c r="R58" s="33"/>
      <c r="S58" s="33"/>
    </row>
    <row r="59" spans="2:19" ht="15" customHeight="1" x14ac:dyDescent="0.2">
      <c r="B59" s="243"/>
      <c r="C59" s="44" t="s">
        <v>125</v>
      </c>
      <c r="D59" s="221"/>
      <c r="E59" s="221"/>
      <c r="F59" s="221"/>
      <c r="G59" s="221"/>
      <c r="H59" s="221"/>
      <c r="J59" s="33"/>
      <c r="K59" s="33"/>
      <c r="L59" s="33"/>
      <c r="M59" s="33"/>
      <c r="N59" s="33"/>
      <c r="O59" s="33"/>
      <c r="P59" s="33"/>
      <c r="Q59" s="35" t="str">
        <f t="shared" si="0"/>
        <v>未記入</v>
      </c>
      <c r="R59" s="33"/>
      <c r="S59" s="33"/>
    </row>
    <row r="60" spans="2:19" ht="15" customHeight="1" thickBot="1" x14ac:dyDescent="0.25">
      <c r="B60" s="245"/>
      <c r="C60" s="52" t="s">
        <v>126</v>
      </c>
      <c r="D60" s="248"/>
      <c r="E60" s="248"/>
      <c r="F60" s="248"/>
      <c r="G60" s="248"/>
      <c r="H60" s="248"/>
      <c r="J60" s="33" t="s">
        <v>378</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53" t="s">
        <v>353</v>
      </c>
      <c r="C62" s="59" t="s">
        <v>128</v>
      </c>
      <c r="D62" s="228"/>
      <c r="E62" s="228"/>
      <c r="F62" s="228"/>
      <c r="G62" s="228"/>
      <c r="H62" s="228"/>
      <c r="J62" s="43" t="s">
        <v>360</v>
      </c>
      <c r="K62" s="43"/>
      <c r="L62" s="33"/>
      <c r="M62" s="33"/>
      <c r="N62" s="33"/>
      <c r="O62" s="33"/>
      <c r="P62" s="33"/>
      <c r="Q62" s="35"/>
      <c r="R62" s="33"/>
      <c r="S62" s="33"/>
    </row>
    <row r="63" spans="2:19" x14ac:dyDescent="0.2">
      <c r="B63" s="243"/>
      <c r="C63" s="64" t="s">
        <v>86</v>
      </c>
      <c r="D63" s="216"/>
      <c r="E63" s="216"/>
      <c r="F63" s="216"/>
      <c r="G63" s="216"/>
      <c r="H63" s="216"/>
      <c r="J63" s="33" t="s">
        <v>365</v>
      </c>
      <c r="K63" s="33"/>
      <c r="L63" s="33"/>
      <c r="M63" s="33"/>
      <c r="N63" s="33"/>
      <c r="O63" s="33"/>
      <c r="P63" s="33"/>
      <c r="Q63" s="35"/>
      <c r="R63" s="33"/>
      <c r="S63" s="33"/>
    </row>
    <row r="64" spans="2:19" x14ac:dyDescent="0.2">
      <c r="B64" s="243"/>
      <c r="C64" s="67"/>
      <c r="D64" s="81"/>
      <c r="E64" s="81"/>
      <c r="F64" s="81"/>
      <c r="G64" s="81"/>
      <c r="H64" s="81"/>
      <c r="J64" s="33" t="s">
        <v>363</v>
      </c>
      <c r="K64" s="33"/>
      <c r="L64" s="33"/>
      <c r="M64" s="33"/>
      <c r="N64" s="33"/>
      <c r="O64" s="33"/>
      <c r="P64" s="33"/>
      <c r="Q64" s="35"/>
      <c r="R64" s="33"/>
      <c r="S64" s="33"/>
    </row>
    <row r="65" spans="2:19" x14ac:dyDescent="0.2">
      <c r="B65" s="243"/>
      <c r="C65" s="67"/>
      <c r="D65" s="81"/>
      <c r="E65" s="81"/>
      <c r="F65" s="81"/>
      <c r="G65" s="81"/>
      <c r="H65" s="81"/>
      <c r="J65" s="33" t="s">
        <v>87</v>
      </c>
      <c r="K65" s="33"/>
      <c r="L65" s="33"/>
      <c r="M65" s="33"/>
      <c r="N65" s="33"/>
      <c r="O65" s="33"/>
      <c r="P65" s="33"/>
      <c r="Q65" s="35"/>
      <c r="R65" s="33"/>
      <c r="S65" s="33"/>
    </row>
    <row r="66" spans="2:19" hidden="1" x14ac:dyDescent="0.2">
      <c r="B66" s="243"/>
      <c r="C66" s="64" t="s">
        <v>88</v>
      </c>
      <c r="D66" s="216"/>
      <c r="E66" s="216"/>
      <c r="F66" s="216"/>
      <c r="G66" s="216"/>
      <c r="H66" s="216"/>
      <c r="J66" s="33" t="s">
        <v>89</v>
      </c>
      <c r="K66" s="33"/>
      <c r="L66" s="33"/>
      <c r="M66" s="33"/>
      <c r="N66" s="33"/>
      <c r="O66" s="33"/>
      <c r="P66" s="33"/>
      <c r="Q66" s="35"/>
      <c r="R66" s="33"/>
      <c r="S66" s="33"/>
    </row>
    <row r="67" spans="2:19" x14ac:dyDescent="0.2">
      <c r="B67" s="243"/>
      <c r="C67" s="64" t="s">
        <v>90</v>
      </c>
      <c r="D67" s="240"/>
      <c r="E67" s="240"/>
      <c r="F67" s="240"/>
      <c r="G67" s="240"/>
      <c r="H67" s="240"/>
      <c r="J67" s="33" t="s">
        <v>91</v>
      </c>
      <c r="K67" s="33"/>
      <c r="L67" s="33"/>
      <c r="M67" s="33"/>
      <c r="N67" s="33"/>
      <c r="O67" s="33"/>
      <c r="P67" s="33"/>
      <c r="Q67" s="35"/>
      <c r="R67" s="33"/>
      <c r="S67" s="33"/>
    </row>
    <row r="68" spans="2:19" ht="13.8" thickBot="1" x14ac:dyDescent="0.25">
      <c r="B68" s="243"/>
      <c r="C68" s="64" t="s">
        <v>92</v>
      </c>
      <c r="D68" s="216"/>
      <c r="E68" s="216"/>
      <c r="F68" s="216"/>
      <c r="G68" s="216"/>
      <c r="H68" s="216"/>
      <c r="J68" s="33"/>
      <c r="K68" s="33"/>
      <c r="L68" s="33"/>
      <c r="M68" s="33"/>
      <c r="N68" s="33"/>
      <c r="O68" s="33"/>
      <c r="P68" s="33"/>
      <c r="Q68" s="35"/>
      <c r="R68" s="33"/>
      <c r="S68" s="33"/>
    </row>
    <row r="69" spans="2:19" hidden="1" x14ac:dyDescent="0.2">
      <c r="B69" s="243"/>
      <c r="C69" s="64" t="s">
        <v>93</v>
      </c>
      <c r="D69" s="216"/>
      <c r="E69" s="216"/>
      <c r="F69" s="216"/>
      <c r="G69" s="216"/>
      <c r="H69" s="216"/>
      <c r="J69" s="33"/>
      <c r="K69" s="33"/>
      <c r="L69" s="33"/>
      <c r="M69" s="33"/>
      <c r="N69" s="33"/>
      <c r="O69" s="33"/>
      <c r="P69" s="33"/>
      <c r="Q69" s="35"/>
      <c r="R69" s="33"/>
      <c r="S69" s="33"/>
    </row>
    <row r="70" spans="2:19" hidden="1" x14ac:dyDescent="0.2">
      <c r="B70" s="243"/>
      <c r="C70" s="64" t="s">
        <v>129</v>
      </c>
      <c r="D70" s="216"/>
      <c r="E70" s="216"/>
      <c r="F70" s="216"/>
      <c r="G70" s="216"/>
      <c r="H70" s="216"/>
      <c r="J70" s="33" t="s">
        <v>130</v>
      </c>
      <c r="K70" s="33"/>
      <c r="L70" s="33"/>
      <c r="M70" s="33"/>
      <c r="N70" s="33"/>
      <c r="O70" s="33"/>
      <c r="P70" s="33"/>
      <c r="Q70" s="35"/>
      <c r="R70" s="33"/>
      <c r="S70" s="33"/>
    </row>
    <row r="71" spans="2:19" hidden="1" x14ac:dyDescent="0.2">
      <c r="B71" s="243"/>
      <c r="C71" s="64" t="s">
        <v>95</v>
      </c>
      <c r="D71" s="216"/>
      <c r="E71" s="216"/>
      <c r="F71" s="216"/>
      <c r="G71" s="216"/>
      <c r="H71" s="216"/>
      <c r="J71" s="33"/>
      <c r="K71" s="33"/>
      <c r="L71" s="33"/>
      <c r="M71" s="33"/>
      <c r="N71" s="33"/>
      <c r="O71" s="33"/>
      <c r="P71" s="33"/>
      <c r="Q71" s="35"/>
      <c r="R71" s="33"/>
      <c r="S71" s="33"/>
    </row>
    <row r="72" spans="2:19" hidden="1" x14ac:dyDescent="0.2">
      <c r="B72" s="243"/>
      <c r="C72" s="64" t="s">
        <v>96</v>
      </c>
      <c r="D72" s="237"/>
      <c r="E72" s="237"/>
      <c r="F72" s="237"/>
      <c r="G72" s="237"/>
      <c r="H72" s="237"/>
      <c r="J72" s="33" t="s">
        <v>97</v>
      </c>
      <c r="K72" s="33"/>
      <c r="L72" s="33"/>
      <c r="M72" s="33"/>
      <c r="N72" s="33"/>
      <c r="O72" s="33"/>
      <c r="P72" s="33"/>
      <c r="Q72" s="35"/>
      <c r="R72" s="33"/>
      <c r="S72" s="33"/>
    </row>
    <row r="73" spans="2:19" hidden="1" x14ac:dyDescent="0.2">
      <c r="B73" s="244"/>
      <c r="C73" s="64" t="s">
        <v>99</v>
      </c>
      <c r="D73" s="237"/>
      <c r="E73" s="237"/>
      <c r="F73" s="237"/>
      <c r="G73" s="237"/>
      <c r="H73" s="237"/>
      <c r="J73" s="33" t="s">
        <v>97</v>
      </c>
      <c r="K73" s="33"/>
      <c r="L73" s="33"/>
      <c r="M73" s="33"/>
      <c r="N73" s="33"/>
      <c r="O73" s="33"/>
      <c r="P73" s="33"/>
      <c r="Q73" s="35"/>
      <c r="R73" s="33"/>
      <c r="S73" s="33"/>
    </row>
    <row r="74" spans="2:19" ht="13.8" hidden="1" thickBot="1" x14ac:dyDescent="0.25">
      <c r="B74" s="53"/>
      <c r="C74" s="62" t="s">
        <v>100</v>
      </c>
      <c r="D74" s="246"/>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42" t="s">
        <v>348</v>
      </c>
      <c r="C76" s="59" t="s">
        <v>131</v>
      </c>
      <c r="D76" s="228"/>
      <c r="E76" s="228"/>
      <c r="F76" s="228"/>
      <c r="G76" s="228"/>
      <c r="H76" s="228"/>
      <c r="J76" s="43" t="s">
        <v>360</v>
      </c>
      <c r="K76" s="43"/>
      <c r="L76" s="33"/>
      <c r="M76" s="33"/>
      <c r="N76" s="33"/>
      <c r="O76" s="33"/>
      <c r="P76" s="33"/>
      <c r="Q76" s="35"/>
      <c r="R76" s="33"/>
      <c r="S76" s="33"/>
    </row>
    <row r="77" spans="2:19" x14ac:dyDescent="0.2">
      <c r="B77" s="243"/>
      <c r="C77" s="64" t="s">
        <v>132</v>
      </c>
      <c r="D77" s="238"/>
      <c r="E77" s="238"/>
      <c r="F77" s="238"/>
      <c r="G77" s="238"/>
      <c r="H77" s="238"/>
      <c r="J77" s="33" t="s">
        <v>365</v>
      </c>
      <c r="K77" s="33"/>
      <c r="L77" s="33"/>
      <c r="M77" s="33"/>
      <c r="N77" s="33"/>
      <c r="O77" s="33"/>
      <c r="P77" s="33"/>
      <c r="Q77" s="35"/>
      <c r="R77" s="33"/>
      <c r="S77" s="33"/>
    </row>
    <row r="78" spans="2:19" x14ac:dyDescent="0.2">
      <c r="B78" s="243"/>
      <c r="C78" s="67"/>
      <c r="D78" s="239"/>
      <c r="E78" s="239"/>
      <c r="F78" s="239"/>
      <c r="G78" s="239"/>
      <c r="H78" s="239"/>
      <c r="J78" s="33" t="s">
        <v>363</v>
      </c>
      <c r="K78" s="33"/>
      <c r="L78" s="33"/>
      <c r="M78" s="33"/>
      <c r="N78" s="33"/>
      <c r="O78" s="33"/>
      <c r="P78" s="33"/>
      <c r="Q78" s="35"/>
      <c r="R78" s="33"/>
      <c r="S78" s="33"/>
    </row>
    <row r="79" spans="2:19" x14ac:dyDescent="0.2">
      <c r="B79" s="243"/>
      <c r="C79" s="67"/>
      <c r="D79" s="81"/>
      <c r="E79" s="81"/>
      <c r="F79" s="81"/>
      <c r="G79" s="81"/>
      <c r="H79" s="81"/>
      <c r="J79" s="33" t="s">
        <v>87</v>
      </c>
      <c r="K79" s="33"/>
      <c r="L79" s="33"/>
      <c r="M79" s="33"/>
      <c r="N79" s="33"/>
      <c r="O79" s="33"/>
      <c r="P79" s="33"/>
      <c r="Q79" s="35"/>
      <c r="R79" s="33"/>
      <c r="S79" s="33"/>
    </row>
    <row r="80" spans="2:19" hidden="1" x14ac:dyDescent="0.2">
      <c r="B80" s="243"/>
      <c r="C80" s="64" t="s">
        <v>88</v>
      </c>
      <c r="D80" s="216"/>
      <c r="E80" s="216"/>
      <c r="F80" s="216"/>
      <c r="G80" s="216"/>
      <c r="H80" s="216"/>
      <c r="J80" s="33" t="s">
        <v>89</v>
      </c>
      <c r="K80" s="33"/>
      <c r="L80" s="33"/>
      <c r="M80" s="33"/>
      <c r="N80" s="33"/>
      <c r="O80" s="33"/>
      <c r="P80" s="33"/>
      <c r="Q80" s="35"/>
      <c r="R80" s="33"/>
      <c r="S80" s="33"/>
    </row>
    <row r="81" spans="2:19" x14ac:dyDescent="0.2">
      <c r="B81" s="243"/>
      <c r="C81" s="64" t="s">
        <v>90</v>
      </c>
      <c r="D81" s="240"/>
      <c r="E81" s="240"/>
      <c r="F81" s="240"/>
      <c r="G81" s="240"/>
      <c r="H81" s="240"/>
      <c r="J81" s="33" t="s">
        <v>91</v>
      </c>
      <c r="K81" s="33"/>
      <c r="L81" s="33"/>
      <c r="M81" s="33"/>
      <c r="N81" s="33"/>
      <c r="O81" s="33"/>
      <c r="P81" s="33"/>
      <c r="Q81" s="35"/>
      <c r="R81" s="33"/>
      <c r="S81" s="33"/>
    </row>
    <row r="82" spans="2:19" ht="13.8" thickBot="1" x14ac:dyDescent="0.25">
      <c r="B82" s="243"/>
      <c r="C82" s="64" t="s">
        <v>92</v>
      </c>
      <c r="D82" s="216"/>
      <c r="E82" s="216"/>
      <c r="F82" s="216"/>
      <c r="G82" s="216"/>
      <c r="H82" s="216"/>
      <c r="J82" s="33"/>
      <c r="K82" s="33"/>
      <c r="L82" s="33"/>
      <c r="M82" s="33"/>
      <c r="N82" s="33"/>
      <c r="O82" s="33"/>
      <c r="P82" s="33"/>
      <c r="Q82" s="35"/>
      <c r="R82" s="33"/>
      <c r="S82" s="33"/>
    </row>
    <row r="83" spans="2:19" hidden="1" x14ac:dyDescent="0.2">
      <c r="B83" s="243"/>
      <c r="C83" s="64" t="s">
        <v>93</v>
      </c>
      <c r="D83" s="216"/>
      <c r="E83" s="216"/>
      <c r="F83" s="216"/>
      <c r="G83" s="216"/>
      <c r="H83" s="216"/>
      <c r="J83" s="33"/>
      <c r="K83" s="33"/>
      <c r="L83" s="33"/>
      <c r="M83" s="33"/>
      <c r="N83" s="33"/>
      <c r="O83" s="33"/>
      <c r="P83" s="33"/>
      <c r="Q83" s="35"/>
      <c r="R83" s="33"/>
      <c r="S83" s="33"/>
    </row>
    <row r="84" spans="2:19" hidden="1" x14ac:dyDescent="0.2">
      <c r="B84" s="243"/>
      <c r="C84" s="64" t="s">
        <v>129</v>
      </c>
      <c r="D84" s="216"/>
      <c r="E84" s="216"/>
      <c r="F84" s="216"/>
      <c r="G84" s="216"/>
      <c r="H84" s="216"/>
      <c r="J84" s="33" t="s">
        <v>130</v>
      </c>
      <c r="K84" s="33"/>
      <c r="L84" s="33"/>
      <c r="M84" s="33"/>
      <c r="N84" s="33"/>
      <c r="O84" s="33"/>
      <c r="P84" s="33"/>
      <c r="Q84" s="35"/>
      <c r="R84" s="33"/>
      <c r="S84" s="33"/>
    </row>
    <row r="85" spans="2:19" hidden="1" x14ac:dyDescent="0.2">
      <c r="B85" s="243"/>
      <c r="C85" s="64" t="s">
        <v>95</v>
      </c>
      <c r="D85" s="216"/>
      <c r="E85" s="216"/>
      <c r="F85" s="216"/>
      <c r="G85" s="216"/>
      <c r="H85" s="216"/>
      <c r="J85" s="33"/>
      <c r="K85" s="33"/>
      <c r="L85" s="33"/>
      <c r="M85" s="33"/>
      <c r="N85" s="33"/>
      <c r="O85" s="33"/>
      <c r="P85" s="33"/>
      <c r="Q85" s="35"/>
      <c r="R85" s="33"/>
      <c r="S85" s="33"/>
    </row>
    <row r="86" spans="2:19" hidden="1" x14ac:dyDescent="0.2">
      <c r="B86" s="243"/>
      <c r="C86" s="64" t="s">
        <v>96</v>
      </c>
      <c r="D86" s="237"/>
      <c r="E86" s="237"/>
      <c r="F86" s="237"/>
      <c r="G86" s="237"/>
      <c r="H86" s="237"/>
      <c r="J86" s="33" t="s">
        <v>97</v>
      </c>
      <c r="K86" s="33"/>
      <c r="L86" s="33"/>
      <c r="M86" s="33"/>
      <c r="N86" s="33"/>
      <c r="O86" s="33"/>
      <c r="P86" s="33"/>
      <c r="Q86" s="35"/>
      <c r="R86" s="33"/>
      <c r="S86" s="33"/>
    </row>
    <row r="87" spans="2:19" hidden="1" x14ac:dyDescent="0.2">
      <c r="B87" s="244"/>
      <c r="C87" s="64" t="s">
        <v>99</v>
      </c>
      <c r="D87" s="237"/>
      <c r="E87" s="237"/>
      <c r="F87" s="237"/>
      <c r="G87" s="237"/>
      <c r="H87" s="237"/>
      <c r="J87" s="33" t="s">
        <v>97</v>
      </c>
      <c r="K87" s="33"/>
      <c r="L87" s="33"/>
      <c r="M87" s="33"/>
      <c r="N87" s="33"/>
      <c r="O87" s="33"/>
      <c r="P87" s="33"/>
      <c r="Q87" s="35"/>
      <c r="R87" s="33"/>
      <c r="S87" s="33"/>
    </row>
    <row r="88" spans="2:19" ht="13.8" hidden="1" thickBot="1" x14ac:dyDescent="0.25">
      <c r="B88" s="245"/>
      <c r="C88" s="62" t="s">
        <v>100</v>
      </c>
      <c r="D88" s="235"/>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58" t="str">
        <f>IF(C90="","","通信欄")</f>
        <v/>
      </c>
      <c r="C90" s="59" t="str">
        <f>IF(D27="","",INDEX(リスト!BE$8:BE$41,MATCH($D$27,リスト!$C$8:$C$41,0))&amp;"")</f>
        <v/>
      </c>
      <c r="D90" s="215"/>
      <c r="E90" s="215"/>
      <c r="F90" s="215"/>
      <c r="G90" s="215"/>
      <c r="H90" s="215"/>
      <c r="J90" s="206"/>
      <c r="K90" s="206"/>
      <c r="L90" s="207"/>
      <c r="M90" s="207"/>
      <c r="N90" s="207"/>
      <c r="O90" s="33"/>
      <c r="P90" s="33"/>
      <c r="Q90" s="35" t="str">
        <f>IF(AND(C90&lt;&gt;"",D90=""),"未記入","完了")</f>
        <v>完了</v>
      </c>
      <c r="R90" s="33"/>
      <c r="S90" s="33"/>
    </row>
    <row r="91" spans="2:19" ht="15" customHeight="1" x14ac:dyDescent="0.2">
      <c r="B91" s="259"/>
      <c r="C91" s="65" t="str">
        <f>IF(D27="","",INDEX(リスト!BF$8:BF$41,MATCH($D$27,リスト!$C$8:$C$41,0))&amp;"")</f>
        <v/>
      </c>
      <c r="D91" s="221"/>
      <c r="E91" s="221"/>
      <c r="F91" s="221"/>
      <c r="G91" s="221"/>
      <c r="H91" s="221"/>
      <c r="J91" s="33"/>
      <c r="K91" s="33"/>
      <c r="L91" s="33"/>
      <c r="M91" s="33"/>
      <c r="N91" s="33"/>
      <c r="O91" s="33"/>
      <c r="P91" s="33"/>
      <c r="Q91" s="35" t="str">
        <f t="shared" ref="Q91:Q92" si="5">IF(AND(C91&lt;&gt;"",D91=""),"未記入","完了")</f>
        <v>完了</v>
      </c>
      <c r="R91" s="33"/>
      <c r="S91" s="33"/>
    </row>
    <row r="92" spans="2:19" ht="15" customHeight="1" thickBot="1" x14ac:dyDescent="0.25">
      <c r="B92" s="259"/>
      <c r="C92" s="68" t="str">
        <f>IF(D27="","",INDEX(リスト!BG$8:BG$41,MATCH($D$27,リスト!$C$8:$C$41,0))&amp;"")</f>
        <v/>
      </c>
      <c r="D92" s="252"/>
      <c r="E92" s="252"/>
      <c r="F92" s="252"/>
      <c r="G92" s="252"/>
      <c r="H92" s="252"/>
      <c r="J92" s="206"/>
      <c r="K92" s="206"/>
      <c r="L92" s="207"/>
      <c r="M92" s="207"/>
      <c r="N92" s="207"/>
      <c r="O92" s="33"/>
      <c r="P92" s="33"/>
      <c r="Q92" s="35" t="str">
        <f t="shared" si="5"/>
        <v>完了</v>
      </c>
      <c r="R92" s="33"/>
      <c r="S92" s="33"/>
    </row>
    <row r="93" spans="2:19" ht="15" customHeight="1" x14ac:dyDescent="0.2">
      <c r="B93" s="259"/>
      <c r="C93" s="208" t="str">
        <f>IF(C90="","通信欄","自由記入")</f>
        <v>通信欄</v>
      </c>
      <c r="D93" s="211"/>
      <c r="E93" s="211"/>
      <c r="F93" s="211"/>
      <c r="G93" s="211"/>
      <c r="H93" s="211"/>
      <c r="J93" s="69"/>
      <c r="K93" s="69"/>
      <c r="L93" s="33"/>
      <c r="M93" s="33"/>
      <c r="N93" s="33"/>
      <c r="O93" s="33"/>
      <c r="P93" s="33"/>
      <c r="Q93" s="35"/>
      <c r="R93" s="33"/>
      <c r="S93" s="33"/>
    </row>
    <row r="94" spans="2:19" ht="15" customHeight="1" x14ac:dyDescent="0.2">
      <c r="B94" s="259"/>
      <c r="C94" s="209"/>
      <c r="D94" s="212"/>
      <c r="E94" s="212"/>
      <c r="F94" s="212"/>
      <c r="G94" s="212"/>
      <c r="H94" s="212"/>
      <c r="J94" s="69"/>
      <c r="K94" s="69"/>
      <c r="L94" s="33"/>
      <c r="M94" s="33"/>
      <c r="N94" s="33"/>
      <c r="O94" s="33"/>
      <c r="P94" s="33"/>
      <c r="Q94" s="35"/>
      <c r="R94" s="33"/>
      <c r="S94" s="33"/>
    </row>
    <row r="95" spans="2:19" ht="15" customHeight="1" thickBot="1" x14ac:dyDescent="0.25">
      <c r="B95" s="262"/>
      <c r="C95" s="210"/>
      <c r="D95" s="213"/>
      <c r="E95" s="213"/>
      <c r="F95" s="213"/>
      <c r="G95" s="213"/>
      <c r="H95" s="213"/>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,,,,補修材料試験_押抜き試験,,,,,,,,,,,,,,,,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VqEeaAurR6rO7qNGUbZFcBmfTQGadI7oXjJyQtyMp36RDb9JLOZ+NXEDtvEm9qBLYaWfX1cW2w4/6oUGlCkznw==" saltValue="eNxFpqzD7OoE8xZ8JKGnMg==" spinCount="100000" sheet="1" selectLockedCells="1"/>
  <mergeCells count="93">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 ref="D58:H58"/>
    <mergeCell ref="D59:H59"/>
    <mergeCell ref="D60:H60"/>
    <mergeCell ref="D70:H70"/>
    <mergeCell ref="D71:H71"/>
    <mergeCell ref="D66:H66"/>
    <mergeCell ref="D67:H67"/>
    <mergeCell ref="D72:H72"/>
    <mergeCell ref="D73:H73"/>
    <mergeCell ref="D68:H68"/>
    <mergeCell ref="D69:H69"/>
    <mergeCell ref="B76:B88"/>
    <mergeCell ref="D74:H7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286" t="str">
        <f>IF('入力シート(お客様入力用)'!D27="","試験申込書",LEFT('入力シート(お客様入力用)'!D27,FIND(" ",'入力シート(お客様入力用)'!D27,1)-1)&amp;"申込書")</f>
        <v>試験申込書</v>
      </c>
      <c r="B3" s="286"/>
      <c r="C3" s="286"/>
      <c r="D3" s="286"/>
      <c r="E3" s="286"/>
      <c r="F3" s="286"/>
      <c r="G3" s="286"/>
      <c r="H3" s="286"/>
      <c r="I3" s="286"/>
      <c r="J3" s="286"/>
      <c r="K3" s="286"/>
      <c r="L3" s="286"/>
      <c r="M3" s="286"/>
      <c r="N3" s="286"/>
      <c r="O3" s="286"/>
      <c r="P3" s="286"/>
      <c r="Q3" s="286"/>
      <c r="R3" s="286"/>
      <c r="S3" s="286"/>
      <c r="T3" s="286"/>
      <c r="U3" s="155"/>
      <c r="V3" s="155"/>
      <c r="W3" s="12" t="s">
        <v>136</v>
      </c>
      <c r="X3" s="12"/>
      <c r="Y3" s="12"/>
      <c r="Z3" s="155"/>
      <c r="AA3" s="155"/>
      <c r="AB3" s="12"/>
      <c r="AF3" s="287"/>
      <c r="AG3" s="287"/>
      <c r="AH3" s="287"/>
      <c r="AI3" s="287"/>
      <c r="AJ3" s="287"/>
      <c r="AK3" s="287"/>
      <c r="AL3" s="287"/>
    </row>
    <row r="4" spans="1:39" ht="6" customHeight="1" x14ac:dyDescent="0.2"/>
    <row r="5" spans="1:39" ht="15.9" customHeight="1" x14ac:dyDescent="0.2">
      <c r="A5" s="203" t="s">
        <v>376</v>
      </c>
    </row>
    <row r="6" spans="1:39" ht="15.9" customHeight="1" x14ac:dyDescent="0.2">
      <c r="A6" s="203" t="s">
        <v>373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289" t="str">
        <f>'入力シート(お客様入力用)'!J1</f>
        <v/>
      </c>
      <c r="AD6" s="289"/>
      <c r="AE6" s="289"/>
      <c r="AF6" s="289"/>
      <c r="AG6" s="289"/>
      <c r="AH6" s="289"/>
      <c r="AI6" s="289"/>
      <c r="AJ6" s="289"/>
      <c r="AK6" s="289"/>
      <c r="AL6" s="289"/>
    </row>
    <row r="7" spans="1:39" ht="7.2" customHeight="1" x14ac:dyDescent="0.2">
      <c r="A7" s="288"/>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row>
    <row r="8" spans="1:39" ht="18" customHeight="1" x14ac:dyDescent="0.2">
      <c r="A8" s="290" t="s">
        <v>137</v>
      </c>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71" t="s">
        <v>138</v>
      </c>
      <c r="AB8" s="271"/>
      <c r="AC8" s="271"/>
      <c r="AD8" s="279" t="str">
        <f>IF('入力シート(お客様入力用)'!D22="","",YEAR('入力シート(お客様入力用)'!D22))</f>
        <v/>
      </c>
      <c r="AE8" s="279"/>
      <c r="AF8" s="75" t="s">
        <v>139</v>
      </c>
      <c r="AG8" s="279" t="str">
        <f>IF('入力シート(お客様入力用)'!D22="","",MONTH('入力シート(お客様入力用)'!D22)&amp;"")</f>
        <v/>
      </c>
      <c r="AH8" s="279"/>
      <c r="AI8" s="75" t="s">
        <v>140</v>
      </c>
      <c r="AJ8" s="279" t="str">
        <f>IF('入力シート(お客様入力用)'!D22="","",DAY('入力シート(お客様入力用)'!D22)&amp;"")</f>
        <v/>
      </c>
      <c r="AK8" s="279"/>
      <c r="AL8" s="143" t="s">
        <v>141</v>
      </c>
      <c r="AM8" s="154"/>
    </row>
    <row r="9" spans="1:39" ht="18" customHeight="1" x14ac:dyDescent="0.2">
      <c r="A9" s="265" t="s">
        <v>142</v>
      </c>
      <c r="B9" s="266"/>
      <c r="C9" s="266"/>
      <c r="D9" s="266"/>
      <c r="E9" s="144" t="s">
        <v>143</v>
      </c>
      <c r="F9" s="266" t="s">
        <v>144</v>
      </c>
      <c r="G9" s="266"/>
      <c r="H9" s="284" t="str">
        <f>'入力シート(お客様入力用)'!D6&amp;""</f>
        <v/>
      </c>
      <c r="I9" s="284"/>
      <c r="J9" s="284"/>
      <c r="K9" s="284"/>
      <c r="L9" s="284"/>
      <c r="M9" s="284"/>
      <c r="N9" s="284"/>
      <c r="O9" s="284"/>
      <c r="P9" s="284"/>
      <c r="Q9" s="284"/>
      <c r="R9" s="284"/>
      <c r="S9" s="284"/>
      <c r="T9" s="284"/>
      <c r="U9" s="284"/>
      <c r="V9" s="284"/>
      <c r="W9" s="284"/>
      <c r="X9" s="284"/>
      <c r="Y9" s="284"/>
      <c r="Z9" s="284"/>
      <c r="AA9" s="284"/>
      <c r="AB9" s="269" t="s">
        <v>145</v>
      </c>
      <c r="AC9" s="269"/>
      <c r="AD9" s="269"/>
      <c r="AE9" s="269"/>
      <c r="AF9" s="279" t="str">
        <f>'入力シート(お客様入力用)'!D15&amp;""</f>
        <v/>
      </c>
      <c r="AG9" s="279"/>
      <c r="AH9" s="279"/>
      <c r="AI9" s="279"/>
      <c r="AJ9" s="279"/>
      <c r="AK9" s="279"/>
      <c r="AL9" s="280"/>
      <c r="AM9" s="154"/>
    </row>
    <row r="10" spans="1:39" ht="18" customHeight="1" x14ac:dyDescent="0.2">
      <c r="A10" s="265"/>
      <c r="B10" s="266"/>
      <c r="C10" s="266"/>
      <c r="D10" s="144"/>
      <c r="E10" s="144"/>
      <c r="F10" s="278" t="s">
        <v>146</v>
      </c>
      <c r="G10" s="278"/>
      <c r="H10" s="145" t="s">
        <v>147</v>
      </c>
      <c r="I10" s="270" t="str">
        <f>'入力シート(お客様入力用)'!D10&amp;""</f>
        <v/>
      </c>
      <c r="J10" s="270"/>
      <c r="K10" s="270"/>
      <c r="L10" s="270"/>
      <c r="M10" s="270"/>
      <c r="N10" s="270"/>
      <c r="O10" s="270"/>
      <c r="P10" s="144"/>
      <c r="Q10" s="144"/>
      <c r="R10" s="144"/>
      <c r="S10" s="144"/>
      <c r="T10" s="144"/>
      <c r="U10" s="144"/>
      <c r="V10" s="144"/>
      <c r="W10" s="144"/>
      <c r="X10" s="144"/>
      <c r="Y10" s="144"/>
      <c r="Z10" s="144"/>
      <c r="AA10" s="144"/>
      <c r="AB10" s="269" t="s">
        <v>148</v>
      </c>
      <c r="AC10" s="269"/>
      <c r="AD10" s="269"/>
      <c r="AE10" s="269"/>
      <c r="AF10" s="279" t="str">
        <f>'入力シート(お客様入力用)'!D16&amp;""</f>
        <v/>
      </c>
      <c r="AG10" s="279"/>
      <c r="AH10" s="279"/>
      <c r="AI10" s="279"/>
      <c r="AJ10" s="279"/>
      <c r="AK10" s="279"/>
      <c r="AL10" s="280"/>
      <c r="AM10" s="154"/>
    </row>
    <row r="11" spans="1:39" ht="18" customHeight="1" x14ac:dyDescent="0.2">
      <c r="A11" s="283"/>
      <c r="B11" s="266"/>
      <c r="C11" s="266"/>
      <c r="D11" s="284" t="str">
        <f>'入力シート(お客様入力用)'!D11&amp;" "&amp;'入力シート(お客様入力用)'!D12&amp;""</f>
        <v xml:space="preserve"> </v>
      </c>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69" t="s">
        <v>149</v>
      </c>
      <c r="AC11" s="269"/>
      <c r="AD11" s="269"/>
      <c r="AE11" s="269"/>
      <c r="AF11" s="279" t="str">
        <f>'入力シート(お客様入力用)'!D17&amp;""</f>
        <v/>
      </c>
      <c r="AG11" s="279"/>
      <c r="AH11" s="279"/>
      <c r="AI11" s="279"/>
      <c r="AJ11" s="279"/>
      <c r="AK11" s="279"/>
      <c r="AL11" s="280"/>
      <c r="AM11" s="154"/>
    </row>
    <row r="12" spans="1:39" ht="18" customHeight="1" x14ac:dyDescent="0.2">
      <c r="A12" s="285" t="s">
        <v>150</v>
      </c>
      <c r="B12" s="269"/>
      <c r="C12" s="269"/>
      <c r="D12" s="272" t="str">
        <f>'入力シート(お客様入力用)'!D19&amp;""</f>
        <v/>
      </c>
      <c r="E12" s="272"/>
      <c r="F12" s="272"/>
      <c r="G12" s="272"/>
      <c r="H12" s="272"/>
      <c r="I12" s="272"/>
      <c r="J12" s="272"/>
      <c r="K12" s="272"/>
      <c r="L12" s="272"/>
      <c r="M12" s="272"/>
      <c r="N12" s="75" t="s">
        <v>151</v>
      </c>
      <c r="O12" s="271" t="s">
        <v>152</v>
      </c>
      <c r="P12" s="271"/>
      <c r="Q12" s="271"/>
      <c r="R12" s="272" t="str">
        <f>'入力シート(お客様入力用)'!D13&amp;""</f>
        <v/>
      </c>
      <c r="S12" s="272"/>
      <c r="T12" s="272"/>
      <c r="U12" s="272"/>
      <c r="V12" s="272"/>
      <c r="W12" s="272"/>
      <c r="X12" s="272"/>
      <c r="Y12" s="272"/>
      <c r="Z12" s="272"/>
      <c r="AA12" s="272"/>
      <c r="AB12" s="277" t="s">
        <v>153</v>
      </c>
      <c r="AC12" s="269"/>
      <c r="AD12" s="269"/>
      <c r="AE12" s="269"/>
      <c r="AF12" s="273" t="str">
        <f>'入力シート(お客様入力用)'!D18&amp;""</f>
        <v/>
      </c>
      <c r="AG12" s="273"/>
      <c r="AH12" s="273"/>
      <c r="AI12" s="273"/>
      <c r="AJ12" s="273"/>
      <c r="AK12" s="273"/>
      <c r="AL12" s="274"/>
      <c r="AM12" s="154"/>
    </row>
    <row r="13" spans="1:39" ht="18" customHeight="1" thickBot="1" x14ac:dyDescent="0.25">
      <c r="A13" s="267" t="s">
        <v>154</v>
      </c>
      <c r="B13" s="268"/>
      <c r="C13" s="268"/>
      <c r="D13" s="281" t="str">
        <f>'入力シート(お客様入力用)'!D20&amp;""</f>
        <v/>
      </c>
      <c r="E13" s="281"/>
      <c r="F13" s="281"/>
      <c r="G13" s="281"/>
      <c r="H13" s="281"/>
      <c r="I13" s="281"/>
      <c r="J13" s="281"/>
      <c r="K13" s="281"/>
      <c r="L13" s="281"/>
      <c r="M13" s="281"/>
      <c r="N13" s="146"/>
      <c r="O13" s="268" t="s">
        <v>154</v>
      </c>
      <c r="P13" s="282"/>
      <c r="Q13" s="282"/>
      <c r="R13" s="272" t="str">
        <f>'入力シート(お客様入力用)'!D14&amp;""</f>
        <v/>
      </c>
      <c r="S13" s="272"/>
      <c r="T13" s="272"/>
      <c r="U13" s="272"/>
      <c r="V13" s="272"/>
      <c r="W13" s="272"/>
      <c r="X13" s="272"/>
      <c r="Y13" s="272"/>
      <c r="Z13" s="272"/>
      <c r="AA13" s="272"/>
      <c r="AB13" s="268"/>
      <c r="AC13" s="268"/>
      <c r="AD13" s="268"/>
      <c r="AE13" s="268"/>
      <c r="AF13" s="275"/>
      <c r="AG13" s="275"/>
      <c r="AH13" s="275"/>
      <c r="AI13" s="275"/>
      <c r="AJ13" s="275"/>
      <c r="AK13" s="275"/>
      <c r="AL13" s="276"/>
      <c r="AM13" s="154"/>
    </row>
    <row r="14" spans="1:39" ht="19.2" customHeight="1" thickTop="1" x14ac:dyDescent="0.2">
      <c r="A14" s="301" t="s">
        <v>155</v>
      </c>
      <c r="B14" s="302"/>
      <c r="C14" s="302"/>
      <c r="D14" s="302"/>
      <c r="E14" s="302"/>
      <c r="F14" s="76" t="s">
        <v>143</v>
      </c>
      <c r="G14" s="306" t="str">
        <f>'入力シート(お客様入力用)'!D23&amp;""</f>
        <v/>
      </c>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7"/>
      <c r="AM14" s="154"/>
    </row>
    <row r="15" spans="1:39" ht="19.2" customHeight="1" x14ac:dyDescent="0.2">
      <c r="A15" s="298" t="s">
        <v>156</v>
      </c>
      <c r="B15" s="299"/>
      <c r="C15" s="299"/>
      <c r="D15" s="299"/>
      <c r="E15" s="299"/>
      <c r="F15" s="77" t="s">
        <v>143</v>
      </c>
      <c r="G15" s="303" t="str">
        <f>'入力シート(お客様入力用)'!D24&amp;""</f>
        <v/>
      </c>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4"/>
      <c r="AM15" s="154"/>
    </row>
    <row r="16" spans="1:39" ht="19.2" customHeight="1" x14ac:dyDescent="0.2">
      <c r="A16" s="298" t="s">
        <v>157</v>
      </c>
      <c r="B16" s="299"/>
      <c r="C16" s="299"/>
      <c r="D16" s="299"/>
      <c r="E16" s="299"/>
      <c r="F16" s="77" t="s">
        <v>143</v>
      </c>
      <c r="G16" s="272" t="str">
        <f>'入力シート(お客様入力用)'!D25&amp;""</f>
        <v/>
      </c>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2"/>
      <c r="AI16" s="272"/>
      <c r="AJ16" s="272"/>
      <c r="AK16" s="272"/>
      <c r="AL16" s="310"/>
      <c r="AM16" s="154"/>
    </row>
    <row r="17" spans="1:39" ht="19.2" customHeight="1" x14ac:dyDescent="0.2">
      <c r="A17" s="298" t="s">
        <v>158</v>
      </c>
      <c r="B17" s="299"/>
      <c r="C17" s="299"/>
      <c r="D17" s="299"/>
      <c r="E17" s="299"/>
      <c r="F17" s="77" t="s">
        <v>143</v>
      </c>
      <c r="G17" s="303" t="str">
        <f>IF('入力シート(お客様入力用)'!D27="","",'入力シート(お客様入力用)'!D27)</f>
        <v/>
      </c>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4"/>
      <c r="AM17" s="154"/>
    </row>
    <row r="18" spans="1:39" ht="19.2" customHeight="1" x14ac:dyDescent="0.2">
      <c r="A18" s="295" t="s">
        <v>159</v>
      </c>
      <c r="B18" s="296"/>
      <c r="C18" s="296"/>
      <c r="D18" s="296"/>
      <c r="E18" s="296"/>
      <c r="F18" s="144" t="s">
        <v>143</v>
      </c>
      <c r="G18" s="303" t="str">
        <f>'入力シート(お客様入力用)'!D28&amp;""</f>
        <v/>
      </c>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5" t="s">
        <v>160</v>
      </c>
      <c r="AF18" s="305"/>
      <c r="AG18" s="316" t="str">
        <f>IF('入力シート(お客様入力用)'!H28="","",'入力シート(お客様入力用)'!H28)</f>
        <v/>
      </c>
      <c r="AH18" s="316"/>
      <c r="AI18" s="305" t="s">
        <v>111</v>
      </c>
      <c r="AJ18" s="305"/>
      <c r="AK18" s="305"/>
      <c r="AL18" s="305"/>
      <c r="AM18" s="154"/>
    </row>
    <row r="19" spans="1:39" ht="19.2" customHeight="1" x14ac:dyDescent="0.2">
      <c r="A19" s="298" t="s">
        <v>161</v>
      </c>
      <c r="B19" s="299"/>
      <c r="C19" s="299"/>
      <c r="D19" s="299"/>
      <c r="E19" s="299"/>
      <c r="F19" s="77" t="s">
        <v>143</v>
      </c>
      <c r="G19" s="303" t="str">
        <f>'入力シート(お客様入力用)'!D29&amp;""</f>
        <v/>
      </c>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4"/>
      <c r="AM19" s="154"/>
    </row>
    <row r="20" spans="1:39" ht="19.2" customHeight="1" x14ac:dyDescent="0.2">
      <c r="A20" s="298" t="str">
        <f>IF('入力シート(お客様入力用)'!C30="","",'入力シート(お客様入力用)'!C30)</f>
        <v/>
      </c>
      <c r="B20" s="299"/>
      <c r="C20" s="299"/>
      <c r="D20" s="299"/>
      <c r="E20" s="299"/>
      <c r="F20" s="77" t="str">
        <f>IF(A20="","","：")</f>
        <v/>
      </c>
      <c r="G20" s="308" t="str">
        <f>IF('入力シート(お客様入力用)'!D30="","",'入力シート(お客様入力用)'!D30)</f>
        <v/>
      </c>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9"/>
      <c r="AM20" s="154"/>
    </row>
    <row r="21" spans="1:39" ht="19.2" customHeight="1" x14ac:dyDescent="0.2">
      <c r="A21" s="298" t="str">
        <f>IF('入力シート(お客様入力用)'!C31="","",'入力シート(お客様入力用)'!C31)</f>
        <v/>
      </c>
      <c r="B21" s="299"/>
      <c r="C21" s="299"/>
      <c r="D21" s="299"/>
      <c r="E21" s="299"/>
      <c r="F21" s="77" t="str">
        <f>IF(A21="","","：")</f>
        <v/>
      </c>
      <c r="G21" s="308" t="str">
        <f>IF('入力シート(お客様入力用)'!D31="","",'入力シート(お客様入力用)'!D31)</f>
        <v/>
      </c>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9"/>
      <c r="AM21" s="154"/>
    </row>
    <row r="22" spans="1:39" ht="19.2" customHeight="1" x14ac:dyDescent="0.2">
      <c r="A22" s="298" t="str">
        <f>IF('入力シート(お客様入力用)'!C32="","",'入力シート(お客様入力用)'!C32)</f>
        <v/>
      </c>
      <c r="B22" s="299"/>
      <c r="C22" s="299"/>
      <c r="D22" s="299"/>
      <c r="E22" s="299"/>
      <c r="F22" s="77" t="str">
        <f>IF(A22="","","：")</f>
        <v/>
      </c>
      <c r="G22" s="308" t="str">
        <f>IF('入力シート(お客様入力用)'!D32="","",'入力シート(お客様入力用)'!D32)</f>
        <v/>
      </c>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M22" s="154"/>
    </row>
    <row r="23" spans="1:39" ht="19.2" customHeight="1" x14ac:dyDescent="0.2">
      <c r="A23" s="298" t="str">
        <f>IF(OR('入力シート(お客様入力用)'!C33="",'入力シート(お客様入力用)'!C33="その他４"),"",'入力シート(お客様入力用)'!C33)</f>
        <v/>
      </c>
      <c r="B23" s="299"/>
      <c r="C23" s="299"/>
      <c r="D23" s="299"/>
      <c r="E23" s="299"/>
      <c r="F23" s="77" t="str">
        <f>IF(A23="","","：")</f>
        <v/>
      </c>
      <c r="G23" s="308" t="str">
        <f>IF('入力シート(お客様入力用)'!D33="","",'入力シート(お客様入力用)'!D33)</f>
        <v/>
      </c>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9"/>
      <c r="AM23" s="154"/>
    </row>
    <row r="24" spans="1:39" ht="19.2" customHeight="1" x14ac:dyDescent="0.2">
      <c r="A24" s="298" t="str">
        <f>IF(OR('入力シート(お客様入力用)'!C34="",'入力シート(お客様入力用)'!C34="その他５"),"",'入力シート(お客様入力用)'!C34)</f>
        <v/>
      </c>
      <c r="B24" s="299"/>
      <c r="C24" s="299"/>
      <c r="D24" s="299"/>
      <c r="E24" s="299"/>
      <c r="F24" s="77" t="str">
        <f t="shared" ref="F24:F29" si="0">IF(A24="","","：")</f>
        <v/>
      </c>
      <c r="G24" s="308" t="str">
        <f>IF('入力シート(お客様入力用)'!D34="","",'入力シート(お客様入力用)'!D34)</f>
        <v/>
      </c>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9"/>
      <c r="AM24" s="154"/>
    </row>
    <row r="25" spans="1:39" ht="19.2" customHeight="1" x14ac:dyDescent="0.2">
      <c r="A25" s="298" t="str">
        <f>IF(OR('入力シート(お客様入力用)'!C35="",'入力シート(お客様入力用)'!C35="その他６"),"",'入力シート(お客様入力用)'!C35)</f>
        <v/>
      </c>
      <c r="B25" s="299"/>
      <c r="C25" s="299"/>
      <c r="D25" s="299"/>
      <c r="E25" s="299"/>
      <c r="F25" s="77" t="str">
        <f t="shared" si="0"/>
        <v/>
      </c>
      <c r="G25" s="308" t="str">
        <f>IF('入力シート(お客様入力用)'!D35="","",'入力シート(お客様入力用)'!D35)</f>
        <v/>
      </c>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9"/>
      <c r="AM25" s="154"/>
    </row>
    <row r="26" spans="1:39" ht="19.2" customHeight="1" x14ac:dyDescent="0.2">
      <c r="A26" s="298" t="str">
        <f>IF(OR('入力シート(お客様入力用)'!C36="",'入力シート(お客様入力用)'!C36="その他７"),"",'入力シート(お客様入力用)'!C36)</f>
        <v/>
      </c>
      <c r="B26" s="299"/>
      <c r="C26" s="299"/>
      <c r="D26" s="299"/>
      <c r="E26" s="299"/>
      <c r="F26" s="77" t="str">
        <f t="shared" si="0"/>
        <v/>
      </c>
      <c r="G26" s="308" t="str">
        <f>IF('入力シート(お客様入力用)'!D36="","",'入力シート(お客様入力用)'!D36)</f>
        <v/>
      </c>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M26" s="154"/>
    </row>
    <row r="27" spans="1:39" ht="19.2" customHeight="1" x14ac:dyDescent="0.2">
      <c r="A27" s="298" t="str">
        <f>IF(OR('入力シート(お客様入力用)'!C37="",'入力シート(お客様入力用)'!C37="その他８"),"",'入力シート(お客様入力用)'!C37)</f>
        <v/>
      </c>
      <c r="B27" s="299"/>
      <c r="C27" s="299"/>
      <c r="D27" s="299"/>
      <c r="E27" s="299"/>
      <c r="F27" s="77" t="str">
        <f t="shared" si="0"/>
        <v/>
      </c>
      <c r="G27" s="303" t="str">
        <f>IF('入力シート(お客様入力用)'!D37="","",'入力シート(お客様入力用)'!D37)</f>
        <v/>
      </c>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4"/>
      <c r="AM27" s="154"/>
    </row>
    <row r="28" spans="1:39" ht="19.2" customHeight="1" x14ac:dyDescent="0.2">
      <c r="A28" s="298" t="str">
        <f>IF(OR('入力シート(お客様入力用)'!C38="",'入力シート(お客様入力用)'!C38="その他９"),"",'入力シート(お客様入力用)'!C38)</f>
        <v/>
      </c>
      <c r="B28" s="299"/>
      <c r="C28" s="299"/>
      <c r="D28" s="299"/>
      <c r="E28" s="299"/>
      <c r="F28" s="77" t="str">
        <f t="shared" si="0"/>
        <v/>
      </c>
      <c r="G28" s="303" t="str">
        <f>IF('入力シート(お客様入力用)'!D38="","",'入力シート(お客様入力用)'!D38)</f>
        <v/>
      </c>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c r="AL28" s="304"/>
      <c r="AM28" s="154"/>
    </row>
    <row r="29" spans="1:39" ht="19.2" customHeight="1" thickBot="1" x14ac:dyDescent="0.25">
      <c r="A29" s="292" t="str">
        <f>IF(OR('入力シート(お客様入力用)'!C39="",'入力シート(お客様入力用)'!C39="その他１０"),"",'入力シート(お客様入力用)'!C39)</f>
        <v/>
      </c>
      <c r="B29" s="293"/>
      <c r="C29" s="293"/>
      <c r="D29" s="293"/>
      <c r="E29" s="293"/>
      <c r="F29" s="75" t="str">
        <f t="shared" si="0"/>
        <v/>
      </c>
      <c r="G29" s="272" t="str">
        <f>IF('入力シート(お客様入力用)'!D39="","",'入力シート(お客様入力用)'!D39)</f>
        <v/>
      </c>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310"/>
      <c r="AM29" s="154"/>
    </row>
    <row r="30" spans="1:39" ht="19.350000000000001" customHeight="1" thickTop="1" thickBot="1" x14ac:dyDescent="0.25">
      <c r="A30" s="313" t="s">
        <v>162</v>
      </c>
      <c r="B30" s="314"/>
      <c r="C30" s="314"/>
      <c r="D30" s="314"/>
      <c r="E30" s="314"/>
      <c r="F30" s="315"/>
      <c r="G30" s="353" t="str">
        <f>'入力シート(お客様入力用)'!D41&amp;""</f>
        <v/>
      </c>
      <c r="H30" s="354"/>
      <c r="I30" s="354"/>
      <c r="J30" s="354"/>
      <c r="K30" s="354"/>
      <c r="L30" s="354"/>
      <c r="M30" s="354"/>
      <c r="N30" s="354"/>
      <c r="O30" s="354"/>
      <c r="P30" s="354"/>
      <c r="Q30" s="354"/>
      <c r="R30" s="355"/>
      <c r="S30" s="313" t="str">
        <f>'入力シート(お客様入力用)'!C42</f>
        <v/>
      </c>
      <c r="T30" s="314"/>
      <c r="U30" s="314"/>
      <c r="V30" s="314"/>
      <c r="W30" s="314"/>
      <c r="X30" s="315"/>
      <c r="Y30" s="356" t="str">
        <f>'入力シート(お客様入力用)'!D42&amp;""</f>
        <v/>
      </c>
      <c r="Z30" s="356"/>
      <c r="AA30" s="356"/>
      <c r="AB30" s="356"/>
      <c r="AC30" s="356"/>
      <c r="AD30" s="356"/>
      <c r="AE30" s="356"/>
      <c r="AF30" s="356"/>
      <c r="AG30" s="356"/>
      <c r="AH30" s="356"/>
      <c r="AI30" s="356"/>
      <c r="AJ30" s="356"/>
      <c r="AK30" s="356"/>
      <c r="AL30" s="357"/>
      <c r="AM30" s="154"/>
    </row>
    <row r="31" spans="1:39" ht="19.350000000000001" customHeight="1" thickTop="1" x14ac:dyDescent="0.2">
      <c r="A31" s="265" t="s">
        <v>118</v>
      </c>
      <c r="B31" s="266"/>
      <c r="C31" s="266"/>
      <c r="D31" s="266"/>
      <c r="E31" s="266"/>
      <c r="F31" s="312"/>
      <c r="G31" s="351" t="str">
        <f>'入力シート(お客様入力用)'!D44&amp;""</f>
        <v/>
      </c>
      <c r="H31" s="352"/>
      <c r="I31" s="352"/>
      <c r="J31" s="352"/>
      <c r="K31" s="352"/>
      <c r="L31" s="352"/>
      <c r="M31" s="265" t="str">
        <f>IF('入力シート(お客様入力用)'!C45="","","写真の送付先")</f>
        <v/>
      </c>
      <c r="N31" s="302"/>
      <c r="O31" s="302"/>
      <c r="P31" s="302"/>
      <c r="Q31" s="302"/>
      <c r="R31" s="311"/>
      <c r="S31" s="345" t="str">
        <f>'入力シート(お客様入力用)'!D45&amp;""</f>
        <v/>
      </c>
      <c r="T31" s="346"/>
      <c r="U31" s="346"/>
      <c r="V31" s="346"/>
      <c r="W31" s="346"/>
      <c r="X31" s="346"/>
      <c r="Y31" s="346"/>
      <c r="Z31" s="346"/>
      <c r="AA31" s="346"/>
      <c r="AB31" s="346"/>
      <c r="AC31" s="346"/>
      <c r="AD31" s="346"/>
      <c r="AE31" s="346"/>
      <c r="AF31" s="346"/>
      <c r="AG31" s="346"/>
      <c r="AH31" s="346"/>
      <c r="AI31" s="346"/>
      <c r="AJ31" s="346"/>
      <c r="AK31" s="346"/>
      <c r="AL31" s="358"/>
      <c r="AM31" s="154"/>
    </row>
    <row r="32" spans="1:39" ht="19.350000000000001" customHeight="1" x14ac:dyDescent="0.2">
      <c r="A32" s="292" t="s">
        <v>163</v>
      </c>
      <c r="B32" s="293"/>
      <c r="C32" s="293"/>
      <c r="D32" s="293"/>
      <c r="E32" s="293"/>
      <c r="F32" s="293"/>
      <c r="G32" s="300" t="str">
        <f>IF('入力シート(お客様入力用)'!D46="","",'入力シート(お客様入力用)'!D46)</f>
        <v/>
      </c>
      <c r="H32" s="279"/>
      <c r="I32" s="279"/>
      <c r="J32" s="279"/>
      <c r="K32" s="279"/>
      <c r="L32" s="300" t="str">
        <f>IF('入力シート(お客様入力用)'!H46="","",'入力シート(お客様入力用)'!H46)&amp;"枚"</f>
        <v>枚</v>
      </c>
      <c r="M32" s="279"/>
      <c r="N32" s="280"/>
      <c r="O32" s="300" t="str">
        <f>IF('入力シート(お客様入力用)'!D47="","",'入力シート(お客様入力用)'!D47)</f>
        <v/>
      </c>
      <c r="P32" s="279"/>
      <c r="Q32" s="279"/>
      <c r="R32" s="279"/>
      <c r="S32" s="279"/>
      <c r="T32" s="300" t="str">
        <f>IF('入力シート(お客様入力用)'!H47="","",'入力シート(お客様入力用)'!H47)&amp;"枚"</f>
        <v>枚</v>
      </c>
      <c r="U32" s="279"/>
      <c r="V32" s="280"/>
      <c r="W32" s="300" t="str">
        <f>IF('入力シート(お客様入力用)'!D48="","",'入力シート(お客様入力用)'!D48)</f>
        <v/>
      </c>
      <c r="X32" s="279"/>
      <c r="Y32" s="279"/>
      <c r="Z32" s="279"/>
      <c r="AA32" s="279"/>
      <c r="AB32" s="300" t="str">
        <f>IF('入力シート(お客様入力用)'!H48="","",'入力シート(お客様入力用)'!H48)&amp;"枚"</f>
        <v>枚</v>
      </c>
      <c r="AC32" s="279"/>
      <c r="AD32" s="280"/>
      <c r="AE32" s="300" t="str">
        <f>IF('入力シート(お客様入力用)'!D49="","",'入力シート(お客様入力用)'!D49)</f>
        <v/>
      </c>
      <c r="AF32" s="279"/>
      <c r="AG32" s="279"/>
      <c r="AH32" s="279"/>
      <c r="AI32" s="279"/>
      <c r="AJ32" s="300" t="str">
        <f>IF('入力シート(お客様入力用)'!H49="","",'入力シート(お客様入力用)'!H49)&amp;"枚"</f>
        <v>枚</v>
      </c>
      <c r="AK32" s="279"/>
      <c r="AL32" s="280"/>
      <c r="AM32" s="154"/>
    </row>
    <row r="33" spans="1:39" ht="19.350000000000001" customHeight="1" thickBot="1" x14ac:dyDescent="0.25">
      <c r="A33" s="265"/>
      <c r="B33" s="266"/>
      <c r="C33" s="266"/>
      <c r="D33" s="266"/>
      <c r="E33" s="266"/>
      <c r="F33" s="266"/>
      <c r="G33" s="300" t="str">
        <f>IF('入力シート(お客様入力用)'!D50="","",'入力シート(お客様入力用)'!D50)</f>
        <v/>
      </c>
      <c r="H33" s="279"/>
      <c r="I33" s="279"/>
      <c r="J33" s="279"/>
      <c r="K33" s="279"/>
      <c r="L33" s="300" t="str">
        <f>IF('入力シート(お客様入力用)'!H50="","",'入力シート(お客様入力用)'!H50)&amp;"枚"</f>
        <v>枚</v>
      </c>
      <c r="M33" s="279"/>
      <c r="N33" s="280"/>
      <c r="O33" s="300" t="str">
        <f>IF('入力シート(お客様入力用)'!D51="","",'入力シート(お客様入力用)'!D51)</f>
        <v/>
      </c>
      <c r="P33" s="279"/>
      <c r="Q33" s="279"/>
      <c r="R33" s="279"/>
      <c r="S33" s="279"/>
      <c r="T33" s="300" t="str">
        <f>IF('入力シート(お客様入力用)'!H51="","",'入力シート(お客様入力用)'!H51)&amp;"枚"</f>
        <v>枚</v>
      </c>
      <c r="U33" s="279"/>
      <c r="V33" s="280"/>
      <c r="W33" s="300" t="str">
        <f>IF('入力シート(お客様入力用)'!D52="","",'入力シート(お客様入力用)'!D52)</f>
        <v/>
      </c>
      <c r="X33" s="279"/>
      <c r="Y33" s="279"/>
      <c r="Z33" s="279"/>
      <c r="AA33" s="279"/>
      <c r="AB33" s="300" t="str">
        <f>IF('入力シート(お客様入力用)'!H52="","",'入力シート(お客様入力用)'!H52)&amp;"枚"</f>
        <v>枚</v>
      </c>
      <c r="AC33" s="279"/>
      <c r="AD33" s="280"/>
      <c r="AE33" s="300" t="str">
        <f>IF('入力シート(お客様入力用)'!D53="","",'入力シート(お客様入力用)'!D53)</f>
        <v/>
      </c>
      <c r="AF33" s="279"/>
      <c r="AG33" s="279"/>
      <c r="AH33" s="279"/>
      <c r="AI33" s="279"/>
      <c r="AJ33" s="300" t="str">
        <f>IF('入力シート(お客様入力用)'!H53="","",'入力シート(お客様入力用)'!H53)&amp;"枚"</f>
        <v>枚</v>
      </c>
      <c r="AK33" s="279"/>
      <c r="AL33" s="280"/>
      <c r="AM33" s="154"/>
    </row>
    <row r="34" spans="1:39" ht="19.350000000000001" customHeight="1" thickTop="1" x14ac:dyDescent="0.2">
      <c r="A34" s="301" t="s">
        <v>164</v>
      </c>
      <c r="B34" s="302"/>
      <c r="C34" s="302"/>
      <c r="D34" s="302"/>
      <c r="E34" s="302"/>
      <c r="F34" s="311"/>
      <c r="G34" s="345" t="str">
        <f>'入力シート(お客様入力用)'!D55&amp;""</f>
        <v/>
      </c>
      <c r="H34" s="346"/>
      <c r="I34" s="346"/>
      <c r="J34" s="346"/>
      <c r="K34" s="346"/>
      <c r="L34" s="346"/>
      <c r="M34" s="301" t="str">
        <f>IF('入力シート(お客様入力用)'!D55="","",'入力シート(お客様入力用)'!C56)</f>
        <v/>
      </c>
      <c r="N34" s="302"/>
      <c r="O34" s="302"/>
      <c r="P34" s="302"/>
      <c r="Q34" s="302"/>
      <c r="R34" s="311"/>
      <c r="S34" s="345"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346"/>
      <c r="U34" s="346"/>
      <c r="V34" s="346"/>
      <c r="W34" s="346"/>
      <c r="X34" s="346"/>
      <c r="Y34" s="347"/>
      <c r="Z34" s="347"/>
      <c r="AA34" s="347"/>
      <c r="AB34" s="347"/>
      <c r="AC34" s="347"/>
      <c r="AD34" s="347"/>
      <c r="AE34" s="347"/>
      <c r="AF34" s="347"/>
      <c r="AG34" s="347"/>
      <c r="AH34" s="347"/>
      <c r="AI34" s="347"/>
      <c r="AJ34" s="347"/>
      <c r="AK34" s="347"/>
      <c r="AL34" s="348"/>
      <c r="AM34" s="154"/>
    </row>
    <row r="35" spans="1:39" ht="19.350000000000001" customHeight="1" x14ac:dyDescent="0.2">
      <c r="A35" s="298" t="s">
        <v>165</v>
      </c>
      <c r="B35" s="299"/>
      <c r="C35" s="299"/>
      <c r="D35" s="299"/>
      <c r="E35" s="299"/>
      <c r="F35" s="299"/>
      <c r="G35" s="299"/>
      <c r="H35" s="299"/>
      <c r="I35" s="299"/>
      <c r="J35" s="300" t="str">
        <f>IF('入力シート(お客様入力用)'!D58="","0 部",'入力シート(お客様入力用)'!D58&amp;" 部")</f>
        <v>0 部</v>
      </c>
      <c r="K35" s="279"/>
      <c r="L35" s="280"/>
      <c r="M35" s="298" t="s">
        <v>166</v>
      </c>
      <c r="N35" s="299"/>
      <c r="O35" s="299"/>
      <c r="P35" s="299"/>
      <c r="Q35" s="299"/>
      <c r="R35" s="299"/>
      <c r="S35" s="344"/>
      <c r="T35" s="300" t="str">
        <f>'入力シート(お客様入力用)'!D59&amp;""</f>
        <v/>
      </c>
      <c r="U35" s="279"/>
      <c r="V35" s="279"/>
      <c r="W35" s="279"/>
      <c r="X35" s="279"/>
      <c r="Y35" s="280"/>
      <c r="Z35" s="298" t="s">
        <v>167</v>
      </c>
      <c r="AA35" s="299"/>
      <c r="AB35" s="299"/>
      <c r="AC35" s="299"/>
      <c r="AD35" s="299"/>
      <c r="AE35" s="299"/>
      <c r="AF35" s="344"/>
      <c r="AG35" s="300" t="str">
        <f>'入力シート(お客様入力用)'!D60&amp;""</f>
        <v/>
      </c>
      <c r="AH35" s="279"/>
      <c r="AI35" s="279"/>
      <c r="AJ35" s="279"/>
      <c r="AK35" s="279"/>
      <c r="AL35" s="280"/>
      <c r="AM35" s="154"/>
    </row>
    <row r="36" spans="1:39" x14ac:dyDescent="0.2">
      <c r="A36" s="292" t="s">
        <v>168</v>
      </c>
      <c r="B36" s="293"/>
      <c r="C36" s="78"/>
      <c r="D36" s="78"/>
      <c r="E36" s="78"/>
      <c r="F36" s="78"/>
      <c r="G36" s="78"/>
      <c r="H36" s="78"/>
      <c r="I36" s="78"/>
      <c r="J36" s="293" t="s">
        <v>169</v>
      </c>
      <c r="K36" s="293"/>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92" t="s">
        <v>170</v>
      </c>
      <c r="B38" s="293"/>
      <c r="C38" s="293"/>
      <c r="D38" s="293"/>
      <c r="E38" s="293"/>
      <c r="F38" s="294"/>
      <c r="G38" s="298" t="s">
        <v>171</v>
      </c>
      <c r="H38" s="299"/>
      <c r="I38" s="299"/>
      <c r="J38" s="299"/>
      <c r="K38" s="300" t="str">
        <f>'入力シート(お客様入力用)'!D63&amp;""</f>
        <v/>
      </c>
      <c r="L38" s="279"/>
      <c r="M38" s="279"/>
      <c r="N38" s="279"/>
      <c r="O38" s="279"/>
      <c r="P38" s="279"/>
      <c r="Q38" s="279"/>
      <c r="R38" s="279"/>
      <c r="S38" s="279"/>
      <c r="T38" s="279"/>
      <c r="U38" s="279"/>
      <c r="V38" s="279"/>
      <c r="W38" s="279"/>
      <c r="X38" s="279"/>
      <c r="Y38" s="279"/>
      <c r="Z38" s="279"/>
      <c r="AA38" s="279"/>
      <c r="AB38" s="279"/>
      <c r="AC38" s="279"/>
      <c r="AD38" s="298" t="s">
        <v>172</v>
      </c>
      <c r="AE38" s="299"/>
      <c r="AF38" s="299"/>
      <c r="AG38" s="344"/>
      <c r="AH38" s="300" t="str">
        <f>'入力シート(お客様入力用)'!D67&amp;""</f>
        <v/>
      </c>
      <c r="AI38" s="279"/>
      <c r="AJ38" s="279"/>
      <c r="AK38" s="279"/>
      <c r="AL38" s="280"/>
      <c r="AM38" s="154"/>
    </row>
    <row r="39" spans="1:39" ht="19.350000000000001" customHeight="1" x14ac:dyDescent="0.2">
      <c r="A39" s="295"/>
      <c r="B39" s="296"/>
      <c r="C39" s="296"/>
      <c r="D39" s="296"/>
      <c r="E39" s="296"/>
      <c r="F39" s="297"/>
      <c r="G39" s="298" t="s">
        <v>173</v>
      </c>
      <c r="H39" s="299"/>
      <c r="I39" s="299"/>
      <c r="J39" s="299"/>
      <c r="K39" s="300" t="str">
        <f>'入力シート(お客様入力用)'!D68&amp;" "&amp;'入力シート(お客様入力用)'!D69&amp;""</f>
        <v xml:space="preserve"> </v>
      </c>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80"/>
      <c r="AM39" s="154"/>
    </row>
    <row r="40" spans="1:39" ht="19.350000000000001" customHeight="1" x14ac:dyDescent="0.2">
      <c r="A40" s="292" t="s">
        <v>174</v>
      </c>
      <c r="B40" s="293"/>
      <c r="C40" s="293"/>
      <c r="D40" s="293"/>
      <c r="E40" s="293"/>
      <c r="F40" s="294"/>
      <c r="G40" s="298" t="s">
        <v>171</v>
      </c>
      <c r="H40" s="299"/>
      <c r="I40" s="299"/>
      <c r="J40" s="299"/>
      <c r="K40" s="300" t="str">
        <f>'入力シート(お客様入力用)'!D77&amp;""</f>
        <v/>
      </c>
      <c r="L40" s="279"/>
      <c r="M40" s="279"/>
      <c r="N40" s="279"/>
      <c r="O40" s="279"/>
      <c r="P40" s="279"/>
      <c r="Q40" s="279"/>
      <c r="R40" s="279"/>
      <c r="S40" s="279"/>
      <c r="T40" s="279"/>
      <c r="U40" s="279"/>
      <c r="V40" s="279"/>
      <c r="W40" s="279"/>
      <c r="X40" s="279"/>
      <c r="Y40" s="279"/>
      <c r="Z40" s="279"/>
      <c r="AA40" s="279"/>
      <c r="AB40" s="279"/>
      <c r="AC40" s="279"/>
      <c r="AD40" s="298" t="s">
        <v>172</v>
      </c>
      <c r="AE40" s="299"/>
      <c r="AF40" s="299"/>
      <c r="AG40" s="344"/>
      <c r="AH40" s="300" t="str">
        <f>'入力シート(お客様入力用)'!D81&amp;""</f>
        <v/>
      </c>
      <c r="AI40" s="279"/>
      <c r="AJ40" s="279"/>
      <c r="AK40" s="279"/>
      <c r="AL40" s="280"/>
      <c r="AM40" s="154"/>
    </row>
    <row r="41" spans="1:39" ht="19.350000000000001" customHeight="1" x14ac:dyDescent="0.2">
      <c r="A41" s="295"/>
      <c r="B41" s="296"/>
      <c r="C41" s="296"/>
      <c r="D41" s="296"/>
      <c r="E41" s="296"/>
      <c r="F41" s="297"/>
      <c r="G41" s="298" t="s">
        <v>173</v>
      </c>
      <c r="H41" s="299"/>
      <c r="I41" s="299"/>
      <c r="J41" s="299"/>
      <c r="K41" s="300" t="str">
        <f>'入力シート(お客様入力用)'!D82&amp;" "&amp;'入力シート(お客様入力用)'!D83&amp;""</f>
        <v xml:space="preserve"> </v>
      </c>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80"/>
      <c r="AM41" s="154"/>
    </row>
    <row r="42" spans="1:39" ht="19.350000000000001" customHeight="1" x14ac:dyDescent="0.2">
      <c r="A42" s="349" t="s">
        <v>175</v>
      </c>
      <c r="B42" s="350"/>
      <c r="C42" s="350"/>
      <c r="D42" s="327" t="str">
        <f>'入力シート(お客様入力用)'!C90&amp;" "&amp;'入力シート(お客様入力用)'!D90&amp;"    "&amp;'入力シート(お客様入力用)'!C91&amp;" "&amp;'入力シート(お客様入力用)'!D91&amp;"    "&amp;'入力シート(お客様入力用)'!C92&amp;" "&amp;'入力シート(お客様入力用)'!D92</f>
        <v xml:space="preserve">           </v>
      </c>
      <c r="E42" s="327"/>
      <c r="F42" s="327"/>
      <c r="G42" s="327"/>
      <c r="H42" s="327"/>
      <c r="I42" s="327"/>
      <c r="J42" s="327"/>
      <c r="K42" s="327"/>
      <c r="L42" s="327"/>
      <c r="M42" s="327"/>
      <c r="N42" s="327"/>
      <c r="O42" s="327"/>
      <c r="P42" s="327"/>
      <c r="Q42" s="327"/>
      <c r="R42" s="327"/>
      <c r="S42" s="327"/>
      <c r="T42" s="327"/>
      <c r="U42" s="327"/>
      <c r="V42" s="327"/>
      <c r="W42" s="327"/>
      <c r="X42" s="327"/>
      <c r="Y42" s="327"/>
      <c r="Z42" s="327"/>
      <c r="AA42" s="327"/>
      <c r="AB42" s="327"/>
      <c r="AC42" s="327"/>
      <c r="AD42" s="327"/>
      <c r="AE42" s="327"/>
      <c r="AF42" s="327"/>
      <c r="AG42" s="327"/>
      <c r="AH42" s="327"/>
      <c r="AI42" s="327"/>
      <c r="AJ42" s="327"/>
      <c r="AK42" s="327"/>
      <c r="AL42" s="328"/>
      <c r="AM42" s="154"/>
    </row>
    <row r="43" spans="1:39" ht="19.350000000000001" customHeight="1" x14ac:dyDescent="0.2">
      <c r="A43" s="150"/>
      <c r="B43" s="151"/>
      <c r="C43" s="151"/>
      <c r="D43" s="329" t="str">
        <f>'入力シート(お客様入力用)'!D93&amp;""</f>
        <v/>
      </c>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30"/>
      <c r="AM43" s="154"/>
    </row>
    <row r="44" spans="1:39" ht="19.350000000000001" customHeight="1" x14ac:dyDescent="0.2">
      <c r="A44" s="150"/>
      <c r="B44" s="151"/>
      <c r="C44" s="151"/>
      <c r="D44" s="329"/>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30"/>
      <c r="AM44" s="154"/>
    </row>
    <row r="45" spans="1:39" ht="19.350000000000001" customHeight="1" x14ac:dyDescent="0.2">
      <c r="A45" s="152"/>
      <c r="B45" s="153"/>
      <c r="C45" s="153"/>
      <c r="D45" s="331"/>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2"/>
      <c r="AM45" s="154"/>
    </row>
    <row r="46" spans="1:39" s="182" customFormat="1" ht="24" customHeight="1" x14ac:dyDescent="0.2">
      <c r="A46" s="334" t="s">
        <v>351</v>
      </c>
      <c r="B46" s="334"/>
      <c r="C46" s="334"/>
      <c r="D46" s="334"/>
      <c r="E46" s="334"/>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4"/>
      <c r="AE46" s="334"/>
      <c r="AF46" s="334"/>
      <c r="AG46" s="334"/>
      <c r="AH46" s="334"/>
      <c r="AI46" s="334"/>
      <c r="AJ46" s="334"/>
      <c r="AK46" s="334"/>
      <c r="AL46" s="334"/>
    </row>
    <row r="47" spans="1:39" x14ac:dyDescent="0.2">
      <c r="A47" s="14" t="s">
        <v>375</v>
      </c>
      <c r="B47" s="15"/>
      <c r="C47" s="15"/>
      <c r="D47" s="14"/>
      <c r="E47" s="15"/>
      <c r="F47" s="201"/>
      <c r="G47" s="201"/>
      <c r="H47" s="201"/>
      <c r="I47" s="201"/>
      <c r="J47" s="201"/>
      <c r="K47" s="201"/>
      <c r="L47" s="201"/>
      <c r="M47" s="201"/>
      <c r="N47" s="201"/>
      <c r="O47" s="201"/>
      <c r="P47" s="202" t="s">
        <v>374</v>
      </c>
      <c r="Q47" s="199"/>
      <c r="R47" s="318" t="s">
        <v>176</v>
      </c>
      <c r="S47" s="318"/>
      <c r="T47" s="318"/>
      <c r="U47" s="318"/>
      <c r="V47" s="335" t="s">
        <v>177</v>
      </c>
      <c r="W47" s="336"/>
      <c r="X47" s="336"/>
      <c r="Y47" s="337"/>
      <c r="Z47" s="318" t="s">
        <v>178</v>
      </c>
      <c r="AA47" s="318"/>
      <c r="AB47" s="318"/>
      <c r="AC47" s="318"/>
      <c r="AD47" s="335" t="s">
        <v>179</v>
      </c>
      <c r="AE47" s="336"/>
      <c r="AF47" s="336"/>
      <c r="AG47" s="337"/>
      <c r="AH47" s="318" t="s">
        <v>180</v>
      </c>
      <c r="AI47" s="318"/>
      <c r="AJ47" s="318"/>
      <c r="AK47" s="318"/>
      <c r="AL47" s="12"/>
    </row>
    <row r="48" spans="1:39" x14ac:dyDescent="0.2">
      <c r="A48" s="14" t="s">
        <v>181</v>
      </c>
      <c r="B48" s="15"/>
      <c r="C48" s="15"/>
      <c r="D48" s="14"/>
      <c r="E48" s="15"/>
      <c r="F48" s="201"/>
      <c r="G48" s="201"/>
      <c r="H48" s="201"/>
      <c r="I48" s="201"/>
      <c r="J48" s="201"/>
      <c r="K48" s="201"/>
      <c r="L48" s="201"/>
      <c r="M48" s="201"/>
      <c r="N48" s="201"/>
      <c r="O48" s="201"/>
      <c r="P48" s="202" t="s">
        <v>374</v>
      </c>
      <c r="Q48" s="200"/>
      <c r="R48" s="333"/>
      <c r="S48" s="333"/>
      <c r="T48" s="333"/>
      <c r="U48" s="333"/>
      <c r="V48" s="333"/>
      <c r="W48" s="333"/>
      <c r="X48" s="333"/>
      <c r="Y48" s="333"/>
      <c r="Z48" s="333"/>
      <c r="AA48" s="333"/>
      <c r="AB48" s="333"/>
      <c r="AC48" s="333"/>
      <c r="AD48" s="319"/>
      <c r="AE48" s="320"/>
      <c r="AF48" s="320"/>
      <c r="AG48" s="321"/>
      <c r="AH48" s="333"/>
      <c r="AI48" s="333"/>
      <c r="AJ48" s="333"/>
      <c r="AK48" s="333"/>
      <c r="AL48" s="12"/>
    </row>
    <row r="49" spans="1:222" x14ac:dyDescent="0.2">
      <c r="A49" s="14" t="s">
        <v>182</v>
      </c>
      <c r="B49" s="15"/>
      <c r="C49" s="15"/>
      <c r="D49" s="14"/>
      <c r="E49" s="15"/>
      <c r="F49" s="201"/>
      <c r="G49" s="201"/>
      <c r="H49" s="201"/>
      <c r="I49" s="201"/>
      <c r="J49" s="201"/>
      <c r="K49" s="201"/>
      <c r="L49" s="201"/>
      <c r="M49" s="201"/>
      <c r="N49" s="201"/>
      <c r="O49" s="201"/>
      <c r="P49" s="202" t="s">
        <v>374</v>
      </c>
      <c r="Q49" s="200"/>
      <c r="R49" s="333"/>
      <c r="S49" s="333"/>
      <c r="T49" s="333"/>
      <c r="U49" s="333"/>
      <c r="V49" s="333"/>
      <c r="W49" s="333"/>
      <c r="X49" s="333"/>
      <c r="Y49" s="333"/>
      <c r="Z49" s="333"/>
      <c r="AA49" s="333"/>
      <c r="AB49" s="333"/>
      <c r="AC49" s="333"/>
      <c r="AD49" s="322"/>
      <c r="AE49" s="287"/>
      <c r="AF49" s="287"/>
      <c r="AG49" s="323"/>
      <c r="AH49" s="333"/>
      <c r="AI49" s="333"/>
      <c r="AJ49" s="333"/>
      <c r="AK49" s="333"/>
      <c r="AL49" s="12"/>
    </row>
    <row r="50" spans="1:222" x14ac:dyDescent="0.2">
      <c r="A50" s="14" t="s">
        <v>183</v>
      </c>
      <c r="B50" s="15"/>
      <c r="C50" s="15"/>
      <c r="D50" s="14"/>
      <c r="E50" s="15"/>
      <c r="F50" s="201"/>
      <c r="G50" s="201"/>
      <c r="H50" s="201"/>
      <c r="I50" s="201"/>
      <c r="J50" s="201"/>
      <c r="K50" s="201"/>
      <c r="L50" s="201"/>
      <c r="M50" s="201"/>
      <c r="N50" s="201"/>
      <c r="O50" s="201"/>
      <c r="P50" s="202" t="s">
        <v>374</v>
      </c>
      <c r="Q50" s="200"/>
      <c r="R50" s="333"/>
      <c r="S50" s="333"/>
      <c r="T50" s="333"/>
      <c r="U50" s="333"/>
      <c r="V50" s="333"/>
      <c r="W50" s="333"/>
      <c r="X50" s="333"/>
      <c r="Y50" s="333"/>
      <c r="Z50" s="333"/>
      <c r="AA50" s="333"/>
      <c r="AB50" s="333"/>
      <c r="AC50" s="333"/>
      <c r="AD50" s="322"/>
      <c r="AE50" s="287"/>
      <c r="AF50" s="287"/>
      <c r="AG50" s="323"/>
      <c r="AH50" s="333"/>
      <c r="AI50" s="333"/>
      <c r="AJ50" s="333"/>
      <c r="AK50" s="333"/>
      <c r="AL50" s="12"/>
    </row>
    <row r="51" spans="1:222" x14ac:dyDescent="0.2">
      <c r="A51" s="16" t="s">
        <v>184</v>
      </c>
      <c r="B51" s="17"/>
      <c r="C51" s="17"/>
      <c r="D51" s="16"/>
      <c r="E51" s="17"/>
      <c r="F51" s="201"/>
      <c r="G51" s="201"/>
      <c r="H51" s="201"/>
      <c r="I51" s="201"/>
      <c r="J51" s="201"/>
      <c r="K51" s="201"/>
      <c r="L51" s="201"/>
      <c r="M51" s="201"/>
      <c r="N51" s="201"/>
      <c r="O51" s="201"/>
      <c r="P51" s="202" t="s">
        <v>374</v>
      </c>
      <c r="Q51" s="200"/>
      <c r="R51" s="333"/>
      <c r="S51" s="333"/>
      <c r="T51" s="333"/>
      <c r="U51" s="333"/>
      <c r="V51" s="333"/>
      <c r="W51" s="333"/>
      <c r="X51" s="333"/>
      <c r="Y51" s="333"/>
      <c r="Z51" s="333"/>
      <c r="AA51" s="333"/>
      <c r="AB51" s="333"/>
      <c r="AC51" s="333"/>
      <c r="AD51" s="324"/>
      <c r="AE51" s="325"/>
      <c r="AF51" s="325"/>
      <c r="AG51" s="326"/>
      <c r="AH51" s="333"/>
      <c r="AI51" s="333"/>
      <c r="AJ51" s="333"/>
      <c r="AK51" s="333"/>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41" t="s">
        <v>185</v>
      </c>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3"/>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38" t="s">
        <v>388</v>
      </c>
      <c r="B54" s="338"/>
      <c r="C54" s="338"/>
      <c r="D54" s="338"/>
      <c r="E54" s="338"/>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38"/>
      <c r="B55" s="338"/>
      <c r="C55" s="338"/>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38"/>
      <c r="B56" s="338"/>
      <c r="C56" s="338"/>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38"/>
      <c r="B57" s="338"/>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38"/>
      <c r="B58" s="338"/>
      <c r="C58" s="338"/>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38"/>
      <c r="B59" s="338"/>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38"/>
      <c r="B60" s="338"/>
      <c r="C60" s="338"/>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38"/>
      <c r="B61" s="338"/>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38"/>
      <c r="B62" s="338"/>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38"/>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38"/>
      <c r="B64" s="338"/>
      <c r="C64" s="33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c r="AC64" s="338"/>
      <c r="AD64" s="338"/>
      <c r="AE64" s="338"/>
      <c r="AF64" s="338"/>
      <c r="AG64" s="338"/>
      <c r="AH64" s="338"/>
      <c r="AI64" s="338"/>
      <c r="AJ64" s="338"/>
      <c r="AK64" s="338"/>
      <c r="AL64" s="338"/>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38"/>
      <c r="B65" s="338"/>
      <c r="C65" s="338"/>
      <c r="D65" s="338"/>
      <c r="E65" s="338"/>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c r="AK65" s="338"/>
      <c r="AL65" s="338"/>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38"/>
      <c r="B66" s="338"/>
      <c r="C66" s="338"/>
      <c r="D66" s="338"/>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c r="AK66" s="338"/>
      <c r="AL66" s="338"/>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38"/>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c r="AD67" s="338"/>
      <c r="AE67" s="338"/>
      <c r="AF67" s="338"/>
      <c r="AG67" s="338"/>
      <c r="AH67" s="338"/>
      <c r="AI67" s="338"/>
      <c r="AJ67" s="338"/>
      <c r="AK67" s="338"/>
      <c r="AL67" s="338"/>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38"/>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38"/>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38"/>
      <c r="B70" s="338"/>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8"/>
      <c r="AL70" s="338"/>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38"/>
      <c r="B71" s="338"/>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8"/>
      <c r="AL71" s="338"/>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38"/>
      <c r="B72" s="338"/>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8"/>
      <c r="AC72" s="338"/>
      <c r="AD72" s="338"/>
      <c r="AE72" s="338"/>
      <c r="AF72" s="338"/>
      <c r="AG72" s="338"/>
      <c r="AH72" s="338"/>
      <c r="AI72" s="338"/>
      <c r="AJ72" s="338"/>
      <c r="AK72" s="338"/>
      <c r="AL72" s="338"/>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38"/>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38"/>
      <c r="B74" s="338"/>
      <c r="C74" s="338"/>
      <c r="D74" s="338"/>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38"/>
      <c r="B75" s="338"/>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38"/>
      <c r="B76" s="338"/>
      <c r="C76" s="338"/>
      <c r="D76" s="338"/>
      <c r="E76" s="338"/>
      <c r="F76" s="338"/>
      <c r="G76" s="338"/>
      <c r="H76" s="338"/>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38"/>
      <c r="B77" s="338"/>
      <c r="C77" s="338"/>
      <c r="D77" s="338"/>
      <c r="E77" s="338"/>
      <c r="F77" s="338"/>
      <c r="G77" s="338"/>
      <c r="H77" s="338"/>
      <c r="I77" s="338"/>
      <c r="J77" s="338"/>
      <c r="K77" s="338"/>
      <c r="L77" s="338"/>
      <c r="M77" s="338"/>
      <c r="N77" s="338"/>
      <c r="O77" s="338"/>
      <c r="P77" s="338"/>
      <c r="Q77" s="338"/>
      <c r="R77" s="338"/>
      <c r="S77" s="338"/>
      <c r="T77" s="338"/>
      <c r="U77" s="338"/>
      <c r="V77" s="338"/>
      <c r="W77" s="338"/>
      <c r="X77" s="338"/>
      <c r="Y77" s="338"/>
      <c r="Z77" s="338"/>
      <c r="AA77" s="338"/>
      <c r="AB77" s="338"/>
      <c r="AC77" s="338"/>
      <c r="AD77" s="338"/>
      <c r="AE77" s="338"/>
      <c r="AF77" s="338"/>
      <c r="AG77" s="338"/>
      <c r="AH77" s="338"/>
      <c r="AI77" s="338"/>
      <c r="AJ77" s="338"/>
      <c r="AK77" s="338"/>
      <c r="AL77" s="338"/>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38"/>
      <c r="B78" s="338"/>
      <c r="C78" s="338"/>
      <c r="D78" s="338"/>
      <c r="E78" s="338"/>
      <c r="F78" s="338"/>
      <c r="G78" s="338"/>
      <c r="H78" s="338"/>
      <c r="I78" s="338"/>
      <c r="J78" s="338"/>
      <c r="K78" s="338"/>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38"/>
      <c r="B79" s="338"/>
      <c r="C79" s="338"/>
      <c r="D79" s="338"/>
      <c r="E79" s="338"/>
      <c r="F79" s="338"/>
      <c r="G79" s="338"/>
      <c r="H79" s="338"/>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38"/>
      <c r="B80" s="338"/>
      <c r="C80" s="338"/>
      <c r="D80" s="338"/>
      <c r="E80" s="338"/>
      <c r="F80" s="338"/>
      <c r="G80" s="338"/>
      <c r="H80" s="338"/>
      <c r="I80" s="338"/>
      <c r="J80" s="338"/>
      <c r="K80" s="338"/>
      <c r="L80" s="338"/>
      <c r="M80" s="338"/>
      <c r="N80" s="338"/>
      <c r="O80" s="338"/>
      <c r="P80" s="338"/>
      <c r="Q80" s="338"/>
      <c r="R80" s="338"/>
      <c r="S80" s="338"/>
      <c r="T80" s="338"/>
      <c r="U80" s="338"/>
      <c r="V80" s="338"/>
      <c r="W80" s="338"/>
      <c r="X80" s="338"/>
      <c r="Y80" s="338"/>
      <c r="Z80" s="338"/>
      <c r="AA80" s="338"/>
      <c r="AB80" s="338"/>
      <c r="AC80" s="338"/>
      <c r="AD80" s="338"/>
      <c r="AE80" s="338"/>
      <c r="AF80" s="338"/>
      <c r="AG80" s="338"/>
      <c r="AH80" s="338"/>
      <c r="AI80" s="338"/>
      <c r="AJ80" s="338"/>
      <c r="AK80" s="338"/>
      <c r="AL80" s="338"/>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38"/>
      <c r="B81" s="338"/>
      <c r="C81" s="338"/>
      <c r="D81" s="338"/>
      <c r="E81" s="338"/>
      <c r="F81" s="338"/>
      <c r="G81" s="338"/>
      <c r="H81" s="338"/>
      <c r="I81" s="338"/>
      <c r="J81" s="338"/>
      <c r="K81" s="338"/>
      <c r="L81" s="338"/>
      <c r="M81" s="338"/>
      <c r="N81" s="338"/>
      <c r="O81" s="338"/>
      <c r="P81" s="338"/>
      <c r="Q81" s="338"/>
      <c r="R81" s="338"/>
      <c r="S81" s="338"/>
      <c r="T81" s="338"/>
      <c r="U81" s="338"/>
      <c r="V81" s="338"/>
      <c r="W81" s="338"/>
      <c r="X81" s="338"/>
      <c r="Y81" s="338"/>
      <c r="Z81" s="338"/>
      <c r="AA81" s="338"/>
      <c r="AB81" s="338"/>
      <c r="AC81" s="338"/>
      <c r="AD81" s="338"/>
      <c r="AE81" s="338"/>
      <c r="AF81" s="338"/>
      <c r="AG81" s="338"/>
      <c r="AH81" s="338"/>
      <c r="AI81" s="338"/>
      <c r="AJ81" s="338"/>
      <c r="AK81" s="338"/>
      <c r="AL81" s="338"/>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38"/>
      <c r="B82" s="338"/>
      <c r="C82" s="338"/>
      <c r="D82" s="338"/>
      <c r="E82" s="338"/>
      <c r="F82" s="338"/>
      <c r="G82" s="338"/>
      <c r="H82" s="338"/>
      <c r="I82" s="338"/>
      <c r="J82" s="338"/>
      <c r="K82" s="338"/>
      <c r="L82" s="338"/>
      <c r="M82" s="338"/>
      <c r="N82" s="338"/>
      <c r="O82" s="338"/>
      <c r="P82" s="338"/>
      <c r="Q82" s="338"/>
      <c r="R82" s="338"/>
      <c r="S82" s="338"/>
      <c r="T82" s="338"/>
      <c r="U82" s="338"/>
      <c r="V82" s="338"/>
      <c r="W82" s="338"/>
      <c r="X82" s="338"/>
      <c r="Y82" s="338"/>
      <c r="Z82" s="338"/>
      <c r="AA82" s="338"/>
      <c r="AB82" s="338"/>
      <c r="AC82" s="338"/>
      <c r="AD82" s="338"/>
      <c r="AE82" s="338"/>
      <c r="AF82" s="338"/>
      <c r="AG82" s="338"/>
      <c r="AH82" s="338"/>
      <c r="AI82" s="338"/>
      <c r="AJ82" s="338"/>
      <c r="AK82" s="338"/>
      <c r="AL82" s="338"/>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38"/>
      <c r="B83" s="338"/>
      <c r="C83" s="338"/>
      <c r="D83" s="338"/>
      <c r="E83" s="338"/>
      <c r="F83" s="338"/>
      <c r="G83" s="338"/>
      <c r="H83" s="338"/>
      <c r="I83" s="338"/>
      <c r="J83" s="338"/>
      <c r="K83" s="338"/>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38"/>
      <c r="B84" s="338"/>
      <c r="C84" s="338"/>
      <c r="D84" s="338"/>
      <c r="E84" s="338"/>
      <c r="F84" s="338"/>
      <c r="G84" s="338"/>
      <c r="H84" s="338"/>
      <c r="I84" s="338"/>
      <c r="J84" s="338"/>
      <c r="K84" s="338"/>
      <c r="L84" s="338"/>
      <c r="M84" s="338"/>
      <c r="N84" s="338"/>
      <c r="O84" s="338"/>
      <c r="P84" s="338"/>
      <c r="Q84" s="338"/>
      <c r="R84" s="338"/>
      <c r="S84" s="338"/>
      <c r="T84" s="338"/>
      <c r="U84" s="338"/>
      <c r="V84" s="338"/>
      <c r="W84" s="338"/>
      <c r="X84" s="338"/>
      <c r="Y84" s="338"/>
      <c r="Z84" s="338"/>
      <c r="AA84" s="338"/>
      <c r="AB84" s="338"/>
      <c r="AC84" s="338"/>
      <c r="AD84" s="338"/>
      <c r="AE84" s="338"/>
      <c r="AF84" s="338"/>
      <c r="AG84" s="338"/>
      <c r="AH84" s="338"/>
      <c r="AI84" s="338"/>
      <c r="AJ84" s="338"/>
      <c r="AK84" s="338"/>
      <c r="AL84" s="338"/>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38"/>
      <c r="B85" s="338"/>
      <c r="C85" s="338"/>
      <c r="D85" s="338"/>
      <c r="E85" s="338"/>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38"/>
      <c r="B86" s="338"/>
      <c r="C86" s="338"/>
      <c r="D86" s="338"/>
      <c r="E86" s="338"/>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38"/>
      <c r="B87" s="338"/>
      <c r="C87" s="338"/>
      <c r="D87" s="338"/>
      <c r="E87" s="338"/>
      <c r="F87" s="338"/>
      <c r="G87" s="338"/>
      <c r="H87" s="338"/>
      <c r="I87" s="338"/>
      <c r="J87" s="338"/>
      <c r="K87" s="338"/>
      <c r="L87" s="338"/>
      <c r="M87" s="338"/>
      <c r="N87" s="338"/>
      <c r="O87" s="338"/>
      <c r="P87" s="338"/>
      <c r="Q87" s="338"/>
      <c r="R87" s="338"/>
      <c r="S87" s="338"/>
      <c r="T87" s="338"/>
      <c r="U87" s="338"/>
      <c r="V87" s="338"/>
      <c r="W87" s="338"/>
      <c r="X87" s="338"/>
      <c r="Y87" s="338"/>
      <c r="Z87" s="338"/>
      <c r="AA87" s="338"/>
      <c r="AB87" s="338"/>
      <c r="AC87" s="338"/>
      <c r="AD87" s="338"/>
      <c r="AE87" s="338"/>
      <c r="AF87" s="338"/>
      <c r="AG87" s="338"/>
      <c r="AH87" s="338"/>
      <c r="AI87" s="338"/>
      <c r="AJ87" s="338"/>
      <c r="AK87" s="338"/>
      <c r="AL87" s="338"/>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38"/>
      <c r="B88" s="338"/>
      <c r="C88" s="338"/>
      <c r="D88" s="338"/>
      <c r="E88" s="338"/>
      <c r="F88" s="338"/>
      <c r="G88" s="338"/>
      <c r="H88" s="338"/>
      <c r="I88" s="338"/>
      <c r="J88" s="338"/>
      <c r="K88" s="338"/>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338"/>
      <c r="AK88" s="338"/>
      <c r="AL88" s="338"/>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38"/>
      <c r="B89" s="338"/>
      <c r="C89" s="338"/>
      <c r="D89" s="338"/>
      <c r="E89" s="338"/>
      <c r="F89" s="338"/>
      <c r="G89" s="338"/>
      <c r="H89" s="338"/>
      <c r="I89" s="338"/>
      <c r="J89" s="338"/>
      <c r="K89" s="338"/>
      <c r="L89" s="338"/>
      <c r="M89" s="338"/>
      <c r="N89" s="338"/>
      <c r="O89" s="338"/>
      <c r="P89" s="338"/>
      <c r="Q89" s="338"/>
      <c r="R89" s="338"/>
      <c r="S89" s="338"/>
      <c r="T89" s="338"/>
      <c r="U89" s="338"/>
      <c r="V89" s="338"/>
      <c r="W89" s="338"/>
      <c r="X89" s="338"/>
      <c r="Y89" s="338"/>
      <c r="Z89" s="338"/>
      <c r="AA89" s="338"/>
      <c r="AB89" s="338"/>
      <c r="AC89" s="338"/>
      <c r="AD89" s="338"/>
      <c r="AE89" s="338"/>
      <c r="AF89" s="338"/>
      <c r="AG89" s="338"/>
      <c r="AH89" s="338"/>
      <c r="AI89" s="338"/>
      <c r="AJ89" s="338"/>
      <c r="AK89" s="338"/>
      <c r="AL89" s="338"/>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38"/>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38"/>
      <c r="B91" s="338"/>
      <c r="C91" s="338"/>
      <c r="D91" s="338"/>
      <c r="E91" s="338"/>
      <c r="F91" s="338"/>
      <c r="G91" s="338"/>
      <c r="H91" s="338"/>
      <c r="I91" s="338"/>
      <c r="J91" s="338"/>
      <c r="K91" s="338"/>
      <c r="L91" s="338"/>
      <c r="M91" s="338"/>
      <c r="N91" s="338"/>
      <c r="O91" s="338"/>
      <c r="P91" s="338"/>
      <c r="Q91" s="338"/>
      <c r="R91" s="338"/>
      <c r="S91" s="338"/>
      <c r="T91" s="338"/>
      <c r="U91" s="338"/>
      <c r="V91" s="338"/>
      <c r="W91" s="338"/>
      <c r="X91" s="338"/>
      <c r="Y91" s="338"/>
      <c r="Z91" s="338"/>
      <c r="AA91" s="338"/>
      <c r="AB91" s="338"/>
      <c r="AC91" s="338"/>
      <c r="AD91" s="338"/>
      <c r="AE91" s="338"/>
      <c r="AF91" s="338"/>
      <c r="AG91" s="338"/>
      <c r="AH91" s="338"/>
      <c r="AI91" s="338"/>
      <c r="AJ91" s="338"/>
      <c r="AK91" s="338"/>
      <c r="AL91" s="338"/>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38"/>
      <c r="B92" s="338"/>
      <c r="C92" s="338"/>
      <c r="D92" s="338"/>
      <c r="E92" s="338"/>
      <c r="F92" s="338"/>
      <c r="G92" s="338"/>
      <c r="H92" s="338"/>
      <c r="I92" s="338"/>
      <c r="J92" s="338"/>
      <c r="K92" s="338"/>
      <c r="L92" s="338"/>
      <c r="M92" s="338"/>
      <c r="N92" s="338"/>
      <c r="O92" s="338"/>
      <c r="P92" s="338"/>
      <c r="Q92" s="338"/>
      <c r="R92" s="338"/>
      <c r="S92" s="338"/>
      <c r="T92" s="338"/>
      <c r="U92" s="338"/>
      <c r="V92" s="338"/>
      <c r="W92" s="338"/>
      <c r="X92" s="338"/>
      <c r="Y92" s="338"/>
      <c r="Z92" s="338"/>
      <c r="AA92" s="338"/>
      <c r="AB92" s="338"/>
      <c r="AC92" s="338"/>
      <c r="AD92" s="338"/>
      <c r="AE92" s="338"/>
      <c r="AF92" s="338"/>
      <c r="AG92" s="338"/>
      <c r="AH92" s="338"/>
      <c r="AI92" s="338"/>
      <c r="AJ92" s="338"/>
      <c r="AK92" s="338"/>
      <c r="AL92" s="338"/>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38"/>
      <c r="B93" s="338"/>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38"/>
      <c r="AB93" s="338"/>
      <c r="AC93" s="338"/>
      <c r="AD93" s="338"/>
      <c r="AE93" s="338"/>
      <c r="AF93" s="338"/>
      <c r="AG93" s="338"/>
      <c r="AH93" s="338"/>
      <c r="AI93" s="338"/>
      <c r="AJ93" s="338"/>
      <c r="AK93" s="338"/>
      <c r="AL93" s="338"/>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38"/>
      <c r="B94" s="338"/>
      <c r="C94" s="338"/>
      <c r="D94" s="338"/>
      <c r="E94" s="338"/>
      <c r="F94" s="338"/>
      <c r="G94" s="338"/>
      <c r="H94" s="338"/>
      <c r="I94" s="338"/>
      <c r="J94" s="338"/>
      <c r="K94" s="338"/>
      <c r="L94" s="338"/>
      <c r="M94" s="338"/>
      <c r="N94" s="338"/>
      <c r="O94" s="338"/>
      <c r="P94" s="338"/>
      <c r="Q94" s="338"/>
      <c r="R94" s="338"/>
      <c r="S94" s="338"/>
      <c r="T94" s="338"/>
      <c r="U94" s="338"/>
      <c r="V94" s="338"/>
      <c r="W94" s="338"/>
      <c r="X94" s="338"/>
      <c r="Y94" s="338"/>
      <c r="Z94" s="338"/>
      <c r="AA94" s="338"/>
      <c r="AB94" s="338"/>
      <c r="AC94" s="338"/>
      <c r="AD94" s="338"/>
      <c r="AE94" s="338"/>
      <c r="AF94" s="338"/>
      <c r="AG94" s="338"/>
      <c r="AH94" s="338"/>
      <c r="AI94" s="338"/>
      <c r="AJ94" s="338"/>
      <c r="AK94" s="338"/>
      <c r="AL94" s="338"/>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38"/>
      <c r="B95" s="338"/>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338"/>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38"/>
      <c r="B96" s="338"/>
      <c r="C96" s="338"/>
      <c r="D96" s="338"/>
      <c r="E96" s="338"/>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38"/>
      <c r="B97" s="338"/>
      <c r="C97" s="338"/>
      <c r="D97" s="338"/>
      <c r="E97" s="338"/>
      <c r="F97" s="338"/>
      <c r="G97" s="338"/>
      <c r="H97" s="338"/>
      <c r="I97" s="338"/>
      <c r="J97" s="338"/>
      <c r="K97" s="338"/>
      <c r="L97" s="338"/>
      <c r="M97" s="338"/>
      <c r="N97" s="338"/>
      <c r="O97" s="338"/>
      <c r="P97" s="338"/>
      <c r="Q97" s="338"/>
      <c r="R97" s="338"/>
      <c r="S97" s="338"/>
      <c r="T97" s="338"/>
      <c r="U97" s="338"/>
      <c r="V97" s="338"/>
      <c r="W97" s="338"/>
      <c r="X97" s="338"/>
      <c r="Y97" s="338"/>
      <c r="Z97" s="338"/>
      <c r="AA97" s="338"/>
      <c r="AB97" s="338"/>
      <c r="AC97" s="338"/>
      <c r="AD97" s="338"/>
      <c r="AE97" s="338"/>
      <c r="AF97" s="338"/>
      <c r="AG97" s="338"/>
      <c r="AH97" s="338"/>
      <c r="AI97" s="338"/>
      <c r="AJ97" s="338"/>
      <c r="AK97" s="338"/>
      <c r="AL97" s="338"/>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38"/>
      <c r="B98" s="338"/>
      <c r="C98" s="338"/>
      <c r="D98" s="338"/>
      <c r="E98" s="338"/>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38"/>
      <c r="B99" s="338"/>
      <c r="C99" s="338"/>
      <c r="D99" s="338"/>
      <c r="E99" s="338"/>
      <c r="F99" s="338"/>
      <c r="G99" s="338"/>
      <c r="H99" s="338"/>
      <c r="I99" s="338"/>
      <c r="J99" s="338"/>
      <c r="K99" s="338"/>
      <c r="L99" s="338"/>
      <c r="M99" s="338"/>
      <c r="N99" s="338"/>
      <c r="O99" s="338"/>
      <c r="P99" s="338"/>
      <c r="Q99" s="338"/>
      <c r="R99" s="338"/>
      <c r="S99" s="338"/>
      <c r="T99" s="338"/>
      <c r="U99" s="338"/>
      <c r="V99" s="338"/>
      <c r="W99" s="338"/>
      <c r="X99" s="338"/>
      <c r="Y99" s="338"/>
      <c r="Z99" s="338"/>
      <c r="AA99" s="338"/>
      <c r="AB99" s="338"/>
      <c r="AC99" s="338"/>
      <c r="AD99" s="338"/>
      <c r="AE99" s="338"/>
      <c r="AF99" s="338"/>
      <c r="AG99" s="338"/>
      <c r="AH99" s="338"/>
      <c r="AI99" s="338"/>
      <c r="AJ99" s="338"/>
      <c r="AK99" s="338"/>
      <c r="AL99" s="338"/>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38"/>
      <c r="B100" s="338"/>
      <c r="C100" s="338"/>
      <c r="D100" s="338"/>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38"/>
      <c r="B101" s="338"/>
      <c r="C101" s="338"/>
      <c r="D101" s="338"/>
      <c r="E101" s="338"/>
      <c r="F101" s="338"/>
      <c r="G101" s="338"/>
      <c r="H101" s="338"/>
      <c r="I101" s="338"/>
      <c r="J101" s="338"/>
      <c r="K101" s="338"/>
      <c r="L101" s="338"/>
      <c r="M101" s="338"/>
      <c r="N101" s="338"/>
      <c r="O101" s="338"/>
      <c r="P101" s="338"/>
      <c r="Q101" s="338"/>
      <c r="R101" s="338"/>
      <c r="S101" s="338"/>
      <c r="T101" s="338"/>
      <c r="U101" s="338"/>
      <c r="V101" s="338"/>
      <c r="W101" s="338"/>
      <c r="X101" s="338"/>
      <c r="Y101" s="338"/>
      <c r="Z101" s="338"/>
      <c r="AA101" s="338"/>
      <c r="AB101" s="338"/>
      <c r="AC101" s="338"/>
      <c r="AD101" s="338"/>
      <c r="AE101" s="338"/>
      <c r="AF101" s="338"/>
      <c r="AG101" s="338"/>
      <c r="AH101" s="338"/>
      <c r="AI101" s="338"/>
      <c r="AJ101" s="338"/>
      <c r="AK101" s="338"/>
      <c r="AL101" s="338"/>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38"/>
      <c r="B102" s="338"/>
      <c r="C102" s="338"/>
      <c r="D102" s="338"/>
      <c r="E102" s="338"/>
      <c r="F102" s="338"/>
      <c r="G102" s="338"/>
      <c r="H102" s="338"/>
      <c r="I102" s="338"/>
      <c r="J102" s="338"/>
      <c r="K102" s="338"/>
      <c r="L102" s="338"/>
      <c r="M102" s="338"/>
      <c r="N102" s="338"/>
      <c r="O102" s="338"/>
      <c r="P102" s="338"/>
      <c r="Q102" s="338"/>
      <c r="R102" s="338"/>
      <c r="S102" s="338"/>
      <c r="T102" s="338"/>
      <c r="U102" s="338"/>
      <c r="V102" s="338"/>
      <c r="W102" s="338"/>
      <c r="X102" s="338"/>
      <c r="Y102" s="338"/>
      <c r="Z102" s="338"/>
      <c r="AA102" s="338"/>
      <c r="AB102" s="338"/>
      <c r="AC102" s="338"/>
      <c r="AD102" s="338"/>
      <c r="AE102" s="338"/>
      <c r="AF102" s="338"/>
      <c r="AG102" s="338"/>
      <c r="AH102" s="338"/>
      <c r="AI102" s="338"/>
      <c r="AJ102" s="338"/>
      <c r="AK102" s="338"/>
      <c r="AL102" s="338"/>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38"/>
      <c r="B103" s="338"/>
      <c r="C103" s="338"/>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s="338"/>
      <c r="AK103" s="338"/>
      <c r="AL103" s="338"/>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38"/>
      <c r="B104" s="338"/>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38"/>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38"/>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38"/>
      <c r="B107" s="338"/>
      <c r="C107" s="338"/>
      <c r="D107" s="338"/>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338"/>
      <c r="AA107" s="338"/>
      <c r="AB107" s="338"/>
      <c r="AC107" s="338"/>
      <c r="AD107" s="338"/>
      <c r="AE107" s="338"/>
      <c r="AF107" s="338"/>
      <c r="AG107" s="338"/>
      <c r="AH107" s="338"/>
      <c r="AI107" s="338"/>
      <c r="AJ107" s="338"/>
      <c r="AK107" s="338"/>
      <c r="AL107" s="338"/>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38"/>
      <c r="B108" s="338"/>
      <c r="C108" s="338"/>
      <c r="D108" s="338"/>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c r="AA108" s="338"/>
      <c r="AB108" s="338"/>
      <c r="AC108" s="338"/>
      <c r="AD108" s="338"/>
      <c r="AE108" s="338"/>
      <c r="AF108" s="338"/>
      <c r="AG108" s="338"/>
      <c r="AH108" s="338"/>
      <c r="AI108" s="338"/>
      <c r="AJ108" s="338"/>
      <c r="AK108" s="338"/>
      <c r="AL108" s="338"/>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38"/>
      <c r="B109" s="338"/>
      <c r="C109" s="338"/>
      <c r="D109" s="338"/>
      <c r="E109" s="338"/>
      <c r="F109" s="338"/>
      <c r="G109" s="338"/>
      <c r="H109" s="338"/>
      <c r="I109" s="338"/>
      <c r="J109" s="338"/>
      <c r="K109" s="338"/>
      <c r="L109" s="338"/>
      <c r="M109" s="338"/>
      <c r="N109" s="338"/>
      <c r="O109" s="338"/>
      <c r="P109" s="338"/>
      <c r="Q109" s="338"/>
      <c r="R109" s="338"/>
      <c r="S109" s="338"/>
      <c r="T109" s="338"/>
      <c r="U109" s="338"/>
      <c r="V109" s="338"/>
      <c r="W109" s="338"/>
      <c r="X109" s="338"/>
      <c r="Y109" s="338"/>
      <c r="Z109" s="338"/>
      <c r="AA109" s="338"/>
      <c r="AB109" s="338"/>
      <c r="AC109" s="338"/>
      <c r="AD109" s="338"/>
      <c r="AE109" s="338"/>
      <c r="AF109" s="338"/>
      <c r="AG109" s="338"/>
      <c r="AH109" s="338"/>
      <c r="AI109" s="338"/>
      <c r="AJ109" s="338"/>
      <c r="AK109" s="338"/>
      <c r="AL109" s="338"/>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38"/>
      <c r="B110" s="338"/>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38"/>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38"/>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38"/>
      <c r="B113" s="338"/>
      <c r="C113" s="338"/>
      <c r="D113" s="338"/>
      <c r="E113" s="338"/>
      <c r="F113" s="338"/>
      <c r="G113" s="338"/>
      <c r="H113" s="338"/>
      <c r="I113" s="338"/>
      <c r="J113" s="338"/>
      <c r="K113" s="338"/>
      <c r="L113" s="338"/>
      <c r="M113" s="338"/>
      <c r="N113" s="338"/>
      <c r="O113" s="338"/>
      <c r="P113" s="338"/>
      <c r="Q113" s="338"/>
      <c r="R113" s="338"/>
      <c r="S113" s="338"/>
      <c r="T113" s="338"/>
      <c r="U113" s="338"/>
      <c r="V113" s="338"/>
      <c r="W113" s="338"/>
      <c r="X113" s="338"/>
      <c r="Y113" s="338"/>
      <c r="Z113" s="338"/>
      <c r="AA113" s="338"/>
      <c r="AB113" s="338"/>
      <c r="AC113" s="338"/>
      <c r="AD113" s="338"/>
      <c r="AE113" s="338"/>
      <c r="AF113" s="338"/>
      <c r="AG113" s="338"/>
      <c r="AH113" s="338"/>
      <c r="AI113" s="338"/>
      <c r="AJ113" s="338"/>
      <c r="AK113" s="338"/>
      <c r="AL113" s="338"/>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39" t="s">
        <v>186</v>
      </c>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317"/>
      <c r="AJ114" s="317"/>
      <c r="AK114" s="317"/>
      <c r="AL114" s="317"/>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40" t="s">
        <v>395</v>
      </c>
      <c r="B115" s="340"/>
      <c r="C115" s="340"/>
      <c r="D115" s="340"/>
      <c r="E115" s="340"/>
      <c r="F115" s="340"/>
      <c r="G115" s="340"/>
      <c r="H115" s="340"/>
      <c r="I115" s="340"/>
      <c r="J115" s="340"/>
      <c r="K115" s="340"/>
      <c r="L115" s="340"/>
      <c r="M115" s="340"/>
      <c r="N115" s="340"/>
      <c r="O115" s="340"/>
      <c r="P115" s="340"/>
      <c r="Q115" s="340"/>
      <c r="R115" s="340"/>
      <c r="S115" s="340"/>
      <c r="T115" s="340"/>
      <c r="U115" s="340"/>
      <c r="V115" s="340"/>
      <c r="W115" s="340"/>
      <c r="X115" s="340"/>
      <c r="Y115" s="340"/>
      <c r="Z115" s="340"/>
      <c r="AA115" s="340"/>
      <c r="AB115" s="340"/>
      <c r="AC115" s="340"/>
      <c r="AD115" s="340"/>
      <c r="AE115" s="340"/>
      <c r="AF115" s="340"/>
      <c r="AG115" s="340"/>
      <c r="AH115" s="340"/>
      <c r="AI115" s="340"/>
      <c r="AJ115" s="340"/>
      <c r="AK115" s="340"/>
      <c r="AL115" s="340"/>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40" t="s">
        <v>377</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c r="AI117" s="317"/>
      <c r="AJ117" s="317"/>
      <c r="AK117" s="317"/>
      <c r="AL117" s="317"/>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hZyMxWlp3bVBJlN7UURsLERXY84IFFDqvmq5jxTGoH3KXkMWcXUqSKycRFr4afn02YmS7U7/ghEyzzCt8jVYoA==" saltValue="Plh15eOZL6uShWUDCEAZ7g==" spinCount="100000" sheet="1" selectLockedCells="1"/>
  <mergeCells count="139">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D3" activePane="bottomRight" state="frozen"/>
      <selection pane="topRight" activeCell="C1" sqref="C1"/>
      <selection pane="bottomLeft" activeCell="A3" sqref="A3"/>
      <selection pane="bottomRight" activeCell="A21" sqref="A21"/>
    </sheetView>
  </sheetViews>
  <sheetFormatPr defaultColWidth="9" defaultRowHeight="13.2" x14ac:dyDescent="0.2"/>
  <cols>
    <col min="1" max="1" width="30.77734375" style="2" customWidth="1"/>
    <col min="2" max="2" width="24.21875" style="2" customWidth="1"/>
    <col min="3" max="3" width="64.88671875" style="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396</v>
      </c>
      <c r="B8" s="86" t="s">
        <v>390</v>
      </c>
      <c r="C8" s="188" t="s">
        <v>235</v>
      </c>
      <c r="D8" s="176" t="s">
        <v>236</v>
      </c>
      <c r="E8" s="177">
        <v>3</v>
      </c>
      <c r="F8" s="177" t="s">
        <v>237</v>
      </c>
      <c r="G8" s="135" t="s">
        <v>238</v>
      </c>
      <c r="H8" s="135" t="s">
        <v>380</v>
      </c>
      <c r="I8" s="135" t="s">
        <v>239</v>
      </c>
      <c r="J8" s="135" t="s">
        <v>381</v>
      </c>
      <c r="K8" s="135" t="s">
        <v>240</v>
      </c>
      <c r="L8" s="135" t="s">
        <v>241</v>
      </c>
      <c r="M8" s="135"/>
      <c r="N8" s="135"/>
      <c r="O8" s="135"/>
      <c r="P8" s="135"/>
      <c r="Q8" s="135"/>
      <c r="R8" s="135"/>
      <c r="S8" s="135"/>
      <c r="T8" s="135"/>
      <c r="U8" s="135"/>
      <c r="V8" s="135"/>
      <c r="W8" s="135"/>
      <c r="X8" s="135"/>
      <c r="Y8" s="135" t="s">
        <v>242</v>
      </c>
      <c r="Z8" s="183" t="s">
        <v>389</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396</v>
      </c>
      <c r="B9" s="87" t="s">
        <v>391</v>
      </c>
      <c r="C9" s="189" t="s">
        <v>247</v>
      </c>
      <c r="D9" s="178" t="s">
        <v>236</v>
      </c>
      <c r="E9" s="102">
        <v>3</v>
      </c>
      <c r="F9" s="102" t="s">
        <v>237</v>
      </c>
      <c r="G9" s="103" t="s">
        <v>238</v>
      </c>
      <c r="H9" s="103" t="s">
        <v>382</v>
      </c>
      <c r="I9" s="103" t="s">
        <v>248</v>
      </c>
      <c r="J9" s="103" t="s">
        <v>383</v>
      </c>
      <c r="K9" s="103" t="s">
        <v>249</v>
      </c>
      <c r="L9" s="103" t="s">
        <v>250</v>
      </c>
      <c r="M9" s="103"/>
      <c r="N9" s="103"/>
      <c r="O9" s="103"/>
      <c r="P9" s="103"/>
      <c r="Q9" s="103"/>
      <c r="R9" s="103"/>
      <c r="S9" s="103"/>
      <c r="T9" s="103"/>
      <c r="U9" s="103"/>
      <c r="V9" s="103"/>
      <c r="W9" s="103"/>
      <c r="X9" s="103"/>
      <c r="Y9" s="103" t="s">
        <v>242</v>
      </c>
      <c r="Z9" s="184" t="s">
        <v>389</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396</v>
      </c>
      <c r="B10" s="87" t="s">
        <v>392</v>
      </c>
      <c r="C10" s="189" t="s">
        <v>257</v>
      </c>
      <c r="D10" s="178" t="s">
        <v>236</v>
      </c>
      <c r="E10" s="102">
        <v>3</v>
      </c>
      <c r="F10" s="102" t="s">
        <v>237</v>
      </c>
      <c r="G10" s="103" t="s">
        <v>238</v>
      </c>
      <c r="H10" s="103" t="s">
        <v>382</v>
      </c>
      <c r="I10" s="103" t="s">
        <v>248</v>
      </c>
      <c r="J10" s="103" t="s">
        <v>383</v>
      </c>
      <c r="K10" s="103" t="s">
        <v>249</v>
      </c>
      <c r="L10" s="103" t="s">
        <v>250</v>
      </c>
      <c r="M10" s="103"/>
      <c r="N10" s="103"/>
      <c r="O10" s="103"/>
      <c r="P10" s="103"/>
      <c r="Q10" s="103"/>
      <c r="R10" s="103"/>
      <c r="S10" s="103"/>
      <c r="T10" s="103"/>
      <c r="U10" s="103"/>
      <c r="V10" s="103"/>
      <c r="W10" s="103"/>
      <c r="X10" s="103"/>
      <c r="Y10" s="103" t="s">
        <v>242</v>
      </c>
      <c r="Z10" s="184" t="s">
        <v>389</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391</v>
      </c>
      <c r="C11" s="187" t="s">
        <v>258</v>
      </c>
      <c r="D11" s="178" t="s">
        <v>259</v>
      </c>
      <c r="E11" s="102">
        <v>3</v>
      </c>
      <c r="F11" s="102" t="s">
        <v>260</v>
      </c>
      <c r="G11" s="103" t="s">
        <v>238</v>
      </c>
      <c r="H11" s="103" t="s">
        <v>379</v>
      </c>
      <c r="I11" s="103" t="s">
        <v>261</v>
      </c>
      <c r="J11" s="103" t="s">
        <v>355</v>
      </c>
      <c r="K11" s="103" t="s">
        <v>347</v>
      </c>
      <c r="L11" s="103" t="s">
        <v>384</v>
      </c>
      <c r="M11" s="103" t="s">
        <v>262</v>
      </c>
      <c r="N11" s="103" t="s">
        <v>356</v>
      </c>
      <c r="O11" s="103" t="s">
        <v>263</v>
      </c>
      <c r="P11" s="103" t="s">
        <v>357</v>
      </c>
      <c r="Q11" s="103"/>
      <c r="R11" s="103"/>
      <c r="S11" s="103"/>
      <c r="T11" s="103"/>
      <c r="U11" s="103"/>
      <c r="V11" s="103"/>
      <c r="W11" s="103"/>
      <c r="X11" s="103"/>
      <c r="Y11" s="103" t="s">
        <v>242</v>
      </c>
      <c r="Z11" s="184" t="s">
        <v>389</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391</v>
      </c>
      <c r="C12" s="187" t="s">
        <v>358</v>
      </c>
      <c r="D12" s="178" t="s">
        <v>265</v>
      </c>
      <c r="E12" s="102">
        <v>3</v>
      </c>
      <c r="F12" s="102" t="s">
        <v>266</v>
      </c>
      <c r="G12" s="103" t="s">
        <v>350</v>
      </c>
      <c r="H12" s="103" t="s">
        <v>355</v>
      </c>
      <c r="I12" s="103" t="s">
        <v>309</v>
      </c>
      <c r="J12" s="103" t="s">
        <v>384</v>
      </c>
      <c r="K12" s="103" t="s">
        <v>262</v>
      </c>
      <c r="L12" s="103" t="s">
        <v>356</v>
      </c>
      <c r="M12" s="103" t="s">
        <v>263</v>
      </c>
      <c r="N12" s="103" t="s">
        <v>357</v>
      </c>
      <c r="O12" s="103" t="s">
        <v>238</v>
      </c>
      <c r="P12" s="103" t="s">
        <v>379</v>
      </c>
      <c r="Q12" s="103"/>
      <c r="R12" s="103"/>
      <c r="S12" s="103"/>
      <c r="T12" s="103"/>
      <c r="U12" s="103"/>
      <c r="V12" s="103"/>
      <c r="W12" s="103"/>
      <c r="X12" s="103"/>
      <c r="Y12" s="103" t="s">
        <v>242</v>
      </c>
      <c r="Z12" s="184" t="s">
        <v>389</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391</v>
      </c>
      <c r="C13" s="187" t="s">
        <v>268</v>
      </c>
      <c r="D13" s="178" t="s">
        <v>269</v>
      </c>
      <c r="E13" s="102">
        <v>3</v>
      </c>
      <c r="F13" s="102" t="s">
        <v>270</v>
      </c>
      <c r="G13" s="103" t="s">
        <v>350</v>
      </c>
      <c r="H13" s="103" t="s">
        <v>355</v>
      </c>
      <c r="I13" s="103" t="s">
        <v>309</v>
      </c>
      <c r="J13" s="103" t="s">
        <v>384</v>
      </c>
      <c r="K13" s="103" t="s">
        <v>262</v>
      </c>
      <c r="L13" s="103" t="s">
        <v>356</v>
      </c>
      <c r="M13" s="103" t="s">
        <v>263</v>
      </c>
      <c r="N13" s="103" t="s">
        <v>357</v>
      </c>
      <c r="O13" s="103" t="s">
        <v>238</v>
      </c>
      <c r="P13" s="103" t="s">
        <v>379</v>
      </c>
      <c r="Q13" s="103"/>
      <c r="R13" s="103"/>
      <c r="S13" s="103"/>
      <c r="T13" s="103"/>
      <c r="U13" s="103"/>
      <c r="V13" s="103"/>
      <c r="W13" s="103"/>
      <c r="X13" s="103"/>
      <c r="Y13" s="103" t="s">
        <v>242</v>
      </c>
      <c r="Z13" s="184" t="s">
        <v>389</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391</v>
      </c>
      <c r="C14" s="187" t="s">
        <v>271</v>
      </c>
      <c r="D14" s="178" t="s">
        <v>272</v>
      </c>
      <c r="E14" s="102">
        <v>3</v>
      </c>
      <c r="F14" s="102" t="s">
        <v>273</v>
      </c>
      <c r="G14" s="103" t="s">
        <v>350</v>
      </c>
      <c r="H14" s="103" t="s">
        <v>355</v>
      </c>
      <c r="I14" s="103" t="s">
        <v>309</v>
      </c>
      <c r="J14" s="103" t="s">
        <v>384</v>
      </c>
      <c r="K14" s="103" t="s">
        <v>262</v>
      </c>
      <c r="L14" s="103" t="s">
        <v>356</v>
      </c>
      <c r="M14" s="103" t="s">
        <v>263</v>
      </c>
      <c r="N14" s="103" t="s">
        <v>357</v>
      </c>
      <c r="O14" s="103" t="s">
        <v>238</v>
      </c>
      <c r="P14" s="103" t="s">
        <v>379</v>
      </c>
      <c r="Q14" s="103"/>
      <c r="R14" s="103"/>
      <c r="S14" s="103"/>
      <c r="T14" s="103"/>
      <c r="U14" s="103"/>
      <c r="V14" s="103"/>
      <c r="W14" s="103"/>
      <c r="X14" s="103"/>
      <c r="Y14" s="103" t="s">
        <v>242</v>
      </c>
      <c r="Z14" s="184" t="s">
        <v>389</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391</v>
      </c>
      <c r="C15" s="187" t="s">
        <v>349</v>
      </c>
      <c r="D15" s="178" t="s">
        <v>259</v>
      </c>
      <c r="E15" s="102">
        <v>3</v>
      </c>
      <c r="F15" s="102" t="s">
        <v>260</v>
      </c>
      <c r="G15" s="103" t="s">
        <v>238</v>
      </c>
      <c r="H15" s="103" t="s">
        <v>379</v>
      </c>
      <c r="I15" s="103" t="s">
        <v>261</v>
      </c>
      <c r="J15" s="103" t="s">
        <v>355</v>
      </c>
      <c r="K15" s="103" t="s">
        <v>347</v>
      </c>
      <c r="L15" s="103" t="s">
        <v>384</v>
      </c>
      <c r="M15" s="103" t="s">
        <v>262</v>
      </c>
      <c r="N15" s="103" t="s">
        <v>356</v>
      </c>
      <c r="O15" s="103" t="s">
        <v>263</v>
      </c>
      <c r="P15" s="103" t="s">
        <v>357</v>
      </c>
      <c r="Q15" s="103"/>
      <c r="R15" s="103"/>
      <c r="S15" s="103"/>
      <c r="T15" s="103"/>
      <c r="U15" s="103"/>
      <c r="V15" s="103"/>
      <c r="W15" s="103"/>
      <c r="X15" s="103"/>
      <c r="Y15" s="103" t="s">
        <v>242</v>
      </c>
      <c r="Z15" s="184" t="s">
        <v>389</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397</v>
      </c>
      <c r="B16" s="87" t="s">
        <v>392</v>
      </c>
      <c r="C16" s="190" t="s">
        <v>274</v>
      </c>
      <c r="D16" s="178" t="s">
        <v>275</v>
      </c>
      <c r="E16" s="102">
        <v>5</v>
      </c>
      <c r="F16" s="102" t="s">
        <v>276</v>
      </c>
      <c r="G16" s="103" t="s">
        <v>277</v>
      </c>
      <c r="H16" s="103"/>
      <c r="I16" s="103" t="s">
        <v>310</v>
      </c>
      <c r="J16" s="103" t="s">
        <v>385</v>
      </c>
      <c r="K16" s="103" t="s">
        <v>278</v>
      </c>
      <c r="L16" s="103"/>
      <c r="M16" s="103" t="s">
        <v>279</v>
      </c>
      <c r="N16" s="103" t="s">
        <v>280</v>
      </c>
      <c r="O16" s="103" t="s">
        <v>281</v>
      </c>
      <c r="P16" s="103" t="s">
        <v>282</v>
      </c>
      <c r="Q16" s="103"/>
      <c r="R16" s="103"/>
      <c r="S16" s="103"/>
      <c r="T16" s="103"/>
      <c r="U16" s="103"/>
      <c r="V16" s="103"/>
      <c r="W16" s="103"/>
      <c r="X16" s="103"/>
      <c r="Y16" s="103" t="s">
        <v>242</v>
      </c>
      <c r="Z16" s="184" t="s">
        <v>389</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397</v>
      </c>
      <c r="B17" s="87" t="s">
        <v>392</v>
      </c>
      <c r="C17" s="190" t="s">
        <v>284</v>
      </c>
      <c r="D17" s="178" t="s">
        <v>275</v>
      </c>
      <c r="E17" s="102">
        <v>5</v>
      </c>
      <c r="F17" s="102" t="s">
        <v>276</v>
      </c>
      <c r="G17" s="103" t="s">
        <v>277</v>
      </c>
      <c r="H17" s="103"/>
      <c r="I17" s="103" t="s">
        <v>310</v>
      </c>
      <c r="J17" s="103" t="s">
        <v>385</v>
      </c>
      <c r="K17" s="103" t="s">
        <v>278</v>
      </c>
      <c r="L17" s="103"/>
      <c r="M17" s="103" t="s">
        <v>281</v>
      </c>
      <c r="N17" s="103" t="s">
        <v>282</v>
      </c>
      <c r="O17" s="103"/>
      <c r="P17" s="103"/>
      <c r="Q17" s="103"/>
      <c r="R17" s="103"/>
      <c r="S17" s="103"/>
      <c r="T17" s="103"/>
      <c r="U17" s="103"/>
      <c r="V17" s="103"/>
      <c r="W17" s="103"/>
      <c r="X17" s="103"/>
      <c r="Y17" s="103" t="s">
        <v>242</v>
      </c>
      <c r="Z17" s="184" t="s">
        <v>389</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392</v>
      </c>
      <c r="C18" s="190" t="s">
        <v>399</v>
      </c>
      <c r="D18" s="178" t="s">
        <v>285</v>
      </c>
      <c r="E18" s="102">
        <v>3</v>
      </c>
      <c r="F18" s="102" t="s">
        <v>286</v>
      </c>
      <c r="G18" s="103" t="s">
        <v>287</v>
      </c>
      <c r="H18" s="103" t="s">
        <v>250</v>
      </c>
      <c r="I18" s="103" t="s">
        <v>288</v>
      </c>
      <c r="J18" s="103"/>
      <c r="K18" s="103" t="s">
        <v>289</v>
      </c>
      <c r="L18" s="103" t="s">
        <v>250</v>
      </c>
      <c r="M18" s="103" t="s">
        <v>290</v>
      </c>
      <c r="N18" s="103"/>
      <c r="O18" s="103" t="s">
        <v>291</v>
      </c>
      <c r="P18" s="103"/>
      <c r="Q18" s="103"/>
      <c r="R18" s="103"/>
      <c r="S18" s="103"/>
      <c r="T18" s="103"/>
      <c r="U18" s="103"/>
      <c r="V18" s="103"/>
      <c r="W18" s="103"/>
      <c r="X18" s="103"/>
      <c r="Y18" s="103" t="s">
        <v>242</v>
      </c>
      <c r="Z18" s="184" t="s">
        <v>389</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292</v>
      </c>
      <c r="BF18" s="103" t="s">
        <v>283</v>
      </c>
      <c r="BG18" s="104"/>
    </row>
    <row r="19" spans="1:59" x14ac:dyDescent="0.2">
      <c r="A19" s="90" t="s">
        <v>293</v>
      </c>
      <c r="B19" s="87" t="s">
        <v>393</v>
      </c>
      <c r="C19" s="191" t="s">
        <v>311</v>
      </c>
      <c r="D19" s="178" t="s">
        <v>312</v>
      </c>
      <c r="E19" s="102"/>
      <c r="F19" s="102" t="s">
        <v>313</v>
      </c>
      <c r="G19" s="103" t="s">
        <v>314</v>
      </c>
      <c r="H19" s="103" t="s">
        <v>345</v>
      </c>
      <c r="I19" s="103" t="s">
        <v>352</v>
      </c>
      <c r="J19" s="103" t="s">
        <v>386</v>
      </c>
      <c r="K19" s="103"/>
      <c r="L19" s="103"/>
      <c r="M19" s="103"/>
      <c r="N19" s="103"/>
      <c r="O19" s="103"/>
      <c r="P19" s="103"/>
      <c r="Q19" s="103"/>
      <c r="R19" s="103"/>
      <c r="S19" s="103"/>
      <c r="T19" s="103"/>
      <c r="U19" s="103"/>
      <c r="V19" s="103"/>
      <c r="W19" s="103"/>
      <c r="X19" s="103"/>
      <c r="Y19" s="103" t="s">
        <v>242</v>
      </c>
      <c r="Z19" s="184" t="s">
        <v>389</v>
      </c>
      <c r="AF19" s="6"/>
      <c r="AG19" s="115" t="s">
        <v>315</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293</v>
      </c>
      <c r="B20" s="87" t="s">
        <v>393</v>
      </c>
      <c r="C20" s="191" t="s">
        <v>316</v>
      </c>
      <c r="D20" s="178" t="s">
        <v>317</v>
      </c>
      <c r="E20" s="102"/>
      <c r="F20" s="102" t="s">
        <v>318</v>
      </c>
      <c r="G20" s="103" t="s">
        <v>314</v>
      </c>
      <c r="H20" s="103" t="s">
        <v>345</v>
      </c>
      <c r="I20" s="103" t="s">
        <v>352</v>
      </c>
      <c r="J20" s="103" t="s">
        <v>386</v>
      </c>
      <c r="K20" s="103"/>
      <c r="L20" s="103"/>
      <c r="M20" s="103"/>
      <c r="N20" s="103"/>
      <c r="O20" s="103"/>
      <c r="P20" s="103"/>
      <c r="Q20" s="103"/>
      <c r="R20" s="103"/>
      <c r="S20" s="103"/>
      <c r="T20" s="103"/>
      <c r="U20" s="103"/>
      <c r="V20" s="103"/>
      <c r="W20" s="103"/>
      <c r="X20" s="103"/>
      <c r="Y20" s="103" t="s">
        <v>242</v>
      </c>
      <c r="Z20" s="184" t="s">
        <v>389</v>
      </c>
      <c r="AF20" s="6"/>
      <c r="AG20" s="115" t="s">
        <v>315</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398</v>
      </c>
      <c r="B21" s="87" t="s">
        <v>394</v>
      </c>
      <c r="C21" s="192" t="s">
        <v>319</v>
      </c>
      <c r="D21" s="178" t="s">
        <v>308</v>
      </c>
      <c r="E21" s="102">
        <v>3</v>
      </c>
      <c r="F21" s="102" t="s">
        <v>294</v>
      </c>
      <c r="G21" s="103" t="s">
        <v>295</v>
      </c>
      <c r="H21" s="103" t="s">
        <v>250</v>
      </c>
      <c r="I21" s="103" t="s">
        <v>296</v>
      </c>
      <c r="J21" s="103" t="s">
        <v>387</v>
      </c>
      <c r="K21" s="103" t="s">
        <v>297</v>
      </c>
      <c r="L21" s="103" t="s">
        <v>387</v>
      </c>
      <c r="M21" s="103" t="s">
        <v>298</v>
      </c>
      <c r="N21" s="103"/>
      <c r="O21" s="103" t="s">
        <v>299</v>
      </c>
      <c r="P21" s="103"/>
      <c r="Q21" s="103" t="s">
        <v>300</v>
      </c>
      <c r="R21" s="103"/>
      <c r="S21" s="103"/>
      <c r="T21" s="103"/>
      <c r="U21" s="103"/>
      <c r="V21" s="103"/>
      <c r="W21" s="103"/>
      <c r="X21" s="103"/>
      <c r="Y21" s="103" t="s">
        <v>242</v>
      </c>
      <c r="Z21" s="184" t="s">
        <v>389</v>
      </c>
      <c r="AF21" s="6"/>
      <c r="AG21" s="115" t="s">
        <v>301</v>
      </c>
      <c r="AH21" s="103">
        <v>1</v>
      </c>
      <c r="AI21" s="103"/>
      <c r="AJ21" s="103"/>
      <c r="AK21" s="103"/>
      <c r="AL21" s="103"/>
      <c r="AM21" s="103"/>
      <c r="AN21" s="103"/>
      <c r="AO21" s="103"/>
      <c r="AP21" s="103"/>
      <c r="AQ21" s="103"/>
      <c r="AR21" s="103"/>
      <c r="AS21" s="103"/>
      <c r="AT21" s="103"/>
      <c r="AU21" s="103" t="s">
        <v>245</v>
      </c>
      <c r="AV21" s="104">
        <f t="shared" si="0"/>
        <v>1</v>
      </c>
      <c r="BE21" s="115" t="s">
        <v>302</v>
      </c>
      <c r="BF21" s="103"/>
      <c r="BG21" s="104"/>
    </row>
    <row r="22" spans="1:59" x14ac:dyDescent="0.2">
      <c r="A22" s="90" t="s">
        <v>398</v>
      </c>
      <c r="B22" s="87" t="s">
        <v>394</v>
      </c>
      <c r="C22" s="192" t="s">
        <v>320</v>
      </c>
      <c r="D22" s="178" t="s">
        <v>308</v>
      </c>
      <c r="E22" s="102">
        <v>3</v>
      </c>
      <c r="F22" s="102" t="s">
        <v>321</v>
      </c>
      <c r="G22" s="103" t="s">
        <v>295</v>
      </c>
      <c r="H22" s="103" t="s">
        <v>250</v>
      </c>
      <c r="I22" s="103" t="s">
        <v>296</v>
      </c>
      <c r="J22" s="2" t="s">
        <v>387</v>
      </c>
      <c r="K22" s="103" t="s">
        <v>297</v>
      </c>
      <c r="L22" s="103" t="s">
        <v>387</v>
      </c>
      <c r="M22" s="103" t="s">
        <v>298</v>
      </c>
      <c r="N22" s="103"/>
      <c r="O22" s="103" t="s">
        <v>299</v>
      </c>
      <c r="P22" s="103"/>
      <c r="Q22" s="103" t="s">
        <v>300</v>
      </c>
      <c r="R22" s="103"/>
      <c r="S22" s="103"/>
      <c r="T22" s="103"/>
      <c r="U22" s="103"/>
      <c r="V22" s="103"/>
      <c r="W22" s="103"/>
      <c r="X22" s="103"/>
      <c r="Y22" s="103" t="s">
        <v>242</v>
      </c>
      <c r="Z22" s="184" t="s">
        <v>389</v>
      </c>
      <c r="AF22" s="6"/>
      <c r="AG22" s="115" t="s">
        <v>301</v>
      </c>
      <c r="AH22" s="103">
        <v>1</v>
      </c>
      <c r="AI22" s="103"/>
      <c r="AJ22" s="103"/>
      <c r="AK22" s="103"/>
      <c r="AL22" s="103"/>
      <c r="AM22" s="103"/>
      <c r="AN22" s="103"/>
      <c r="AO22" s="103"/>
      <c r="AP22" s="103"/>
      <c r="AQ22" s="103"/>
      <c r="AR22" s="103"/>
      <c r="AS22" s="103"/>
      <c r="AT22" s="103"/>
      <c r="AU22" s="103" t="s">
        <v>245</v>
      </c>
      <c r="AV22" s="104">
        <f t="shared" si="0"/>
        <v>1</v>
      </c>
      <c r="BE22" s="115" t="s">
        <v>302</v>
      </c>
      <c r="BF22" s="103"/>
      <c r="BG22" s="104"/>
    </row>
    <row r="23" spans="1:59" x14ac:dyDescent="0.2">
      <c r="A23" s="90" t="s">
        <v>108</v>
      </c>
      <c r="B23" s="87" t="s">
        <v>394</v>
      </c>
      <c r="C23" s="193" t="s">
        <v>322</v>
      </c>
      <c r="D23" s="178" t="s">
        <v>308</v>
      </c>
      <c r="E23" s="102">
        <v>3</v>
      </c>
      <c r="F23" s="102" t="s">
        <v>323</v>
      </c>
      <c r="G23" s="103" t="s">
        <v>295</v>
      </c>
      <c r="H23" s="103" t="s">
        <v>250</v>
      </c>
      <c r="I23" s="103" t="s">
        <v>303</v>
      </c>
      <c r="J23" s="103" t="s">
        <v>387</v>
      </c>
      <c r="K23" s="103" t="s">
        <v>304</v>
      </c>
      <c r="L23" s="103" t="s">
        <v>387</v>
      </c>
      <c r="M23" s="103" t="s">
        <v>298</v>
      </c>
      <c r="N23" s="103"/>
      <c r="O23" s="103" t="s">
        <v>300</v>
      </c>
      <c r="P23" s="103"/>
      <c r="Q23" s="103" t="s">
        <v>297</v>
      </c>
      <c r="R23" s="103" t="s">
        <v>387</v>
      </c>
      <c r="S23" s="103"/>
      <c r="T23" s="103"/>
      <c r="U23" s="103"/>
      <c r="V23" s="103"/>
      <c r="W23" s="103"/>
      <c r="X23" s="103"/>
      <c r="Y23" s="103" t="s">
        <v>242</v>
      </c>
      <c r="Z23" s="184" t="s">
        <v>389</v>
      </c>
      <c r="AF23" s="6"/>
      <c r="AG23" s="115" t="s">
        <v>354</v>
      </c>
      <c r="AH23" s="103">
        <v>1</v>
      </c>
      <c r="AI23" s="103"/>
      <c r="AJ23" s="103"/>
      <c r="AK23" s="103"/>
      <c r="AL23" s="103"/>
      <c r="AM23" s="103"/>
      <c r="AN23" s="103"/>
      <c r="AO23" s="103"/>
      <c r="AP23" s="103"/>
      <c r="AQ23" s="103"/>
      <c r="AR23" s="103"/>
      <c r="AS23" s="103"/>
      <c r="AT23" s="103"/>
      <c r="AU23" s="103" t="s">
        <v>245</v>
      </c>
      <c r="AV23" s="104">
        <f t="shared" si="0"/>
        <v>1</v>
      </c>
      <c r="BE23" s="115" t="s">
        <v>302</v>
      </c>
      <c r="BF23" s="103" t="s">
        <v>305</v>
      </c>
      <c r="BG23" s="104"/>
    </row>
    <row r="24" spans="1:59" x14ac:dyDescent="0.2">
      <c r="A24" s="90" t="s">
        <v>324</v>
      </c>
      <c r="B24" s="87" t="s">
        <v>394</v>
      </c>
      <c r="C24" s="194" t="s">
        <v>325</v>
      </c>
      <c r="D24" s="178" t="s">
        <v>326</v>
      </c>
      <c r="E24" s="102">
        <v>3</v>
      </c>
      <c r="F24" s="102" t="s">
        <v>327</v>
      </c>
      <c r="G24" s="103" t="s">
        <v>295</v>
      </c>
      <c r="H24" s="103"/>
      <c r="I24" s="157" t="s">
        <v>310</v>
      </c>
      <c r="J24" s="103"/>
      <c r="K24" s="103" t="s">
        <v>262</v>
      </c>
      <c r="L24" s="103"/>
      <c r="M24" s="103" t="s">
        <v>263</v>
      </c>
      <c r="N24" s="103"/>
      <c r="O24" s="103" t="s">
        <v>300</v>
      </c>
      <c r="P24" s="103"/>
      <c r="Q24" s="103" t="s">
        <v>296</v>
      </c>
      <c r="R24" s="103"/>
      <c r="S24" s="103"/>
      <c r="T24" s="103"/>
      <c r="U24" s="103"/>
      <c r="V24" s="103"/>
      <c r="W24" s="103"/>
      <c r="X24" s="103"/>
      <c r="Y24" s="103" t="s">
        <v>242</v>
      </c>
      <c r="Z24" s="184" t="s">
        <v>389</v>
      </c>
      <c r="AF24" s="6"/>
      <c r="AG24" s="115" t="s">
        <v>328</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392</v>
      </c>
      <c r="C25" s="195" t="s">
        <v>329</v>
      </c>
      <c r="D25" s="156" t="s">
        <v>330</v>
      </c>
      <c r="E25" s="179">
        <v>3</v>
      </c>
      <c r="F25" s="179" t="s">
        <v>331</v>
      </c>
      <c r="G25" s="157" t="s">
        <v>332</v>
      </c>
      <c r="H25" s="157" t="s">
        <v>333</v>
      </c>
      <c r="I25" s="157" t="s">
        <v>346</v>
      </c>
      <c r="J25" s="157"/>
      <c r="K25" s="157" t="s">
        <v>334</v>
      </c>
      <c r="L25" s="157"/>
      <c r="M25" s="157" t="s">
        <v>335</v>
      </c>
      <c r="N25" s="157" t="s">
        <v>336</v>
      </c>
      <c r="O25" s="157"/>
      <c r="P25" s="157"/>
      <c r="Q25" s="157"/>
      <c r="R25" s="157"/>
      <c r="S25" s="157"/>
      <c r="T25" s="157"/>
      <c r="U25" s="157"/>
      <c r="V25" s="157"/>
      <c r="W25" s="157"/>
      <c r="X25" s="157"/>
      <c r="Y25" s="157" t="s">
        <v>242</v>
      </c>
      <c r="Z25" s="185" t="s">
        <v>389</v>
      </c>
      <c r="AF25" s="6"/>
      <c r="AG25" s="115" t="s">
        <v>337</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306</v>
      </c>
      <c r="B26" s="87" t="s">
        <v>394</v>
      </c>
      <c r="C26" s="197" t="s">
        <v>338</v>
      </c>
      <c r="D26" s="156" t="s">
        <v>339</v>
      </c>
      <c r="E26" s="179"/>
      <c r="F26" s="179" t="s">
        <v>340</v>
      </c>
      <c r="G26" s="157" t="s">
        <v>267</v>
      </c>
      <c r="H26" s="157" t="s">
        <v>341</v>
      </c>
      <c r="I26" s="157" t="s">
        <v>307</v>
      </c>
      <c r="J26" s="157"/>
      <c r="K26" s="157"/>
      <c r="L26" s="157"/>
      <c r="M26" s="157"/>
      <c r="N26" s="157"/>
      <c r="O26" s="157"/>
      <c r="P26" s="157"/>
      <c r="Q26" s="157"/>
      <c r="R26" s="157"/>
      <c r="S26" s="157"/>
      <c r="T26" s="157"/>
      <c r="U26" s="157"/>
      <c r="V26" s="157"/>
      <c r="W26" s="157"/>
      <c r="X26" s="157"/>
      <c r="Y26" s="157" t="s">
        <v>242</v>
      </c>
      <c r="Z26" s="185" t="s">
        <v>389</v>
      </c>
      <c r="AF26" s="6"/>
      <c r="AG26" s="115" t="s">
        <v>328</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306</v>
      </c>
      <c r="B27" s="87" t="s">
        <v>394</v>
      </c>
      <c r="C27" s="196" t="s">
        <v>342</v>
      </c>
      <c r="D27" s="156" t="s">
        <v>343</v>
      </c>
      <c r="E27" s="102"/>
      <c r="F27" s="179" t="s">
        <v>344</v>
      </c>
      <c r="G27" s="103" t="s">
        <v>267</v>
      </c>
      <c r="H27" s="103" t="s">
        <v>341</v>
      </c>
      <c r="I27" s="103" t="s">
        <v>307</v>
      </c>
      <c r="J27" s="103"/>
      <c r="K27" s="103"/>
      <c r="L27" s="103"/>
      <c r="M27" s="103"/>
      <c r="N27" s="103"/>
      <c r="O27" s="103"/>
      <c r="P27" s="103"/>
      <c r="Q27" s="103"/>
      <c r="R27" s="103"/>
      <c r="S27" s="103"/>
      <c r="T27" s="103"/>
      <c r="U27" s="103"/>
      <c r="V27" s="103"/>
      <c r="W27" s="103"/>
      <c r="X27" s="103"/>
      <c r="Y27" s="157" t="s">
        <v>242</v>
      </c>
      <c r="Z27" s="184" t="s">
        <v>389</v>
      </c>
      <c r="AF27" s="6"/>
      <c r="AG27" s="115" t="s">
        <v>328</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389</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389</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389</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389</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389</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389</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389</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389</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389</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389</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389</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389</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389</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389</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389</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コンクリート試験_拘束膨張試験</vt:lpstr>
      <vt:lpstr>押抜き試験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補修材料試験_引張接着性試験</vt:lpstr>
      <vt:lpstr>補修材料試験_押抜き試験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2026-09-25T03:56:00Z</dcterms:modified>
  <cp:category/>
  <cp:contentStatus/>
</cp:coreProperties>
</file>